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1916" activeTab="0"/>
  </bookViews>
  <sheets>
    <sheet name="KOPTĀME" sheetId="1" r:id="rId1"/>
    <sheet name="Kopsavilkums Nr.1." sheetId="2" r:id="rId2"/>
    <sheet name="Tāme Nr.1 " sheetId="3" r:id="rId3"/>
    <sheet name="Tāme Nr.2 BK" sheetId="4" r:id="rId4"/>
    <sheet name="Tāme Nr.3logi" sheetId="5" r:id="rId5"/>
    <sheet name="Tāme Nr.4 fasāde" sheetId="6" r:id="rId6"/>
    <sheet name="Tāme Nr.5 Ieejas" sheetId="7" r:id="rId7"/>
    <sheet name="Tāme Nr.6 Balkoni" sheetId="8" r:id="rId8"/>
    <sheet name="Tāme Nr.7.jumts" sheetId="9" r:id="rId9"/>
    <sheet name="Tāme Nr.8 Pagrabs" sheetId="10" r:id="rId10"/>
    <sheet name="Tāme Nr.9 Piebūve" sheetId="11" r:id="rId11"/>
    <sheet name="Tāme Nr.10 ELT" sheetId="12" r:id="rId12"/>
  </sheets>
  <definedNames>
    <definedName name="_xlnm.Print_Area" localSheetId="1">'Kopsavilkums Nr.1.'!$A$1:$H$43</definedName>
    <definedName name="_xlnm.Print_Area" localSheetId="0">'KOPTĀME'!$A$1:$C$43</definedName>
    <definedName name="_xlnm.Print_Area" localSheetId="2">'Tāme Nr.1 '!$A$1:$P$45</definedName>
    <definedName name="_xlnm.Print_Area" localSheetId="11">'Tāme Nr.10 ELT'!$A$1:$P$83</definedName>
    <definedName name="_xlnm.Print_Area" localSheetId="3">'Tāme Nr.2 BK'!$A$1:$P$184</definedName>
    <definedName name="_xlnm.Print_Area" localSheetId="4">'Tāme Nr.3logi'!$A$1:$P$122</definedName>
    <definedName name="_xlnm.Print_Area" localSheetId="5">'Tāme Nr.4 fasāde'!$A$1:$P$154</definedName>
    <definedName name="_xlnm.Print_Area" localSheetId="6">'Tāme Nr.5 Ieejas'!$A$1:$P$77</definedName>
    <definedName name="_xlnm.Print_Area" localSheetId="7">'Tāme Nr.6 Balkoni'!$A$1:$P$119</definedName>
    <definedName name="_xlnm.Print_Area" localSheetId="8">'Tāme Nr.7.jumts'!$A$1:$P$169</definedName>
    <definedName name="_xlnm.Print_Area" localSheetId="9">'Tāme Nr.8 Pagrabs'!$A$1:$P$76</definedName>
    <definedName name="_xlnm.Print_Area" localSheetId="10">'Tāme Nr.9 Piebūve'!$A$1:$P$165</definedName>
    <definedName name="_xlnm.Print_Titles" localSheetId="2">'Tāme Nr.1 '!$12:$15</definedName>
    <definedName name="_xlnm.Print_Titles" localSheetId="11">'Tāme Nr.10 ELT'!$12:$15</definedName>
    <definedName name="_xlnm.Print_Titles" localSheetId="3">'Tāme Nr.2 BK'!$12:$15</definedName>
    <definedName name="_xlnm.Print_Titles" localSheetId="4">'Tāme Nr.3logi'!$12:$15</definedName>
    <definedName name="_xlnm.Print_Titles" localSheetId="5">'Tāme Nr.4 fasāde'!$13:$16</definedName>
    <definedName name="_xlnm.Print_Titles" localSheetId="6">'Tāme Nr.5 Ieejas'!$12:$15</definedName>
    <definedName name="_xlnm.Print_Titles" localSheetId="7">'Tāme Nr.6 Balkoni'!$13:$16</definedName>
    <definedName name="_xlnm.Print_Titles" localSheetId="8">'Tāme Nr.7.jumts'!$13:$16</definedName>
    <definedName name="_xlnm.Print_Titles" localSheetId="9">'Tāme Nr.8 Pagrabs'!$12:$15</definedName>
    <definedName name="_xlnm.Print_Titles" localSheetId="10">'Tāme Nr.9 Piebūve'!$12:$15</definedName>
  </definedNames>
  <calcPr fullCalcOnLoad="1"/>
</workbook>
</file>

<file path=xl/sharedStrings.xml><?xml version="1.0" encoding="utf-8"?>
<sst xmlns="http://schemas.openxmlformats.org/spreadsheetml/2006/main" count="2807" uniqueCount="820">
  <si>
    <t>Smilts ar piegādi</t>
  </si>
  <si>
    <t>Lokālā tāme Nr.1</t>
  </si>
  <si>
    <t>mēn.</t>
  </si>
  <si>
    <t>Būvtāfeles izgatavošana un montāža</t>
  </si>
  <si>
    <t>kpl</t>
  </si>
  <si>
    <t>Tualetes īre maksa un ikmēneša apkalpošana</t>
  </si>
  <si>
    <t xml:space="preserve">Būvlaukuma uzturēšana un atkritumu izvešana </t>
  </si>
  <si>
    <t>Būvlaukuma iekārtošana un uzturēšana</t>
  </si>
  <si>
    <t>N.p.k.</t>
  </si>
  <si>
    <t>l.c.</t>
  </si>
  <si>
    <t>Pagaidu žogu ikmēneša īres maksa</t>
  </si>
  <si>
    <t xml:space="preserve">Pagaidu žogu 2,0m augstumā ar vārtiem montāža, nosēgšana ar armēto plēvi uz būvniecības laiku </t>
  </si>
  <si>
    <t>Vagoniņu strādniekiem ikmēneša īres maksa</t>
  </si>
  <si>
    <t>Noliktavas konteinera ikmēneša īres maksa</t>
  </si>
  <si>
    <t>Pagaidu elektrību un laukuma apgaismojuma ierīkošana būvniecības vajadzībām</t>
  </si>
  <si>
    <t>objekts</t>
  </si>
  <si>
    <t>Ikmēneša maksa par elektrības izmantošanu būvniecības periodam</t>
  </si>
  <si>
    <t>Pagaidu ūdensvada tīklu ierīkošana būvniecības vajadzībām</t>
  </si>
  <si>
    <t>Ikmēneša maksa par ūdens izmantošanu būvniecības periodam</t>
  </si>
  <si>
    <t>APSTIPRINU</t>
  </si>
  <si>
    <t>(pasūtītāja paraksts un tā atšifrējums)</t>
  </si>
  <si>
    <t>Tāmes izmaksas</t>
  </si>
  <si>
    <t>Kods</t>
  </si>
  <si>
    <t>Vienības izmaksas</t>
  </si>
  <si>
    <t>Kopā uz visu apjomu</t>
  </si>
  <si>
    <t>Darba nosaukums</t>
  </si>
  <si>
    <t>Mērvienība</t>
  </si>
  <si>
    <t>Daudzums</t>
  </si>
  <si>
    <t>Laika norma (c/h)</t>
  </si>
  <si>
    <t>Darbietilpība (c/h)</t>
  </si>
  <si>
    <t xml:space="preserve">Sagatavošanas un demontāžas darbi </t>
  </si>
  <si>
    <t>m</t>
  </si>
  <si>
    <t>kg</t>
  </si>
  <si>
    <t xml:space="preserve">m </t>
  </si>
  <si>
    <t xml:space="preserve">Inventārās sastatnes, tīklu montāža un demontāža fasādes apdares darbu veikšanai </t>
  </si>
  <si>
    <t>Sastatņu īre</t>
  </si>
  <si>
    <t>mēn</t>
  </si>
  <si>
    <t>Tikls</t>
  </si>
  <si>
    <t>Polietilēna plēve</t>
  </si>
  <si>
    <t>Stiprinājuma elementi</t>
  </si>
  <si>
    <t>Kopā:</t>
  </si>
  <si>
    <t xml:space="preserve">Sastādīja:                                </t>
  </si>
  <si>
    <r>
      <t>m</t>
    </r>
    <r>
      <rPr>
        <vertAlign val="superscript"/>
        <sz val="10"/>
        <color indexed="8"/>
        <rFont val="Arial"/>
        <family val="2"/>
      </rPr>
      <t>2</t>
    </r>
  </si>
  <si>
    <r>
      <t>m</t>
    </r>
    <r>
      <rPr>
        <vertAlign val="superscript"/>
        <sz val="10"/>
        <color indexed="8"/>
        <rFont val="Arial"/>
        <family val="2"/>
      </rPr>
      <t>3</t>
    </r>
  </si>
  <si>
    <r>
      <t>Konteineru 9m</t>
    </r>
    <r>
      <rPr>
        <vertAlign val="superscript"/>
        <sz val="10"/>
        <color indexed="8"/>
        <rFont val="Arial"/>
        <family val="2"/>
      </rPr>
      <t>3</t>
    </r>
    <r>
      <rPr>
        <sz val="10"/>
        <color indexed="8"/>
        <rFont val="Arial"/>
        <family val="2"/>
      </rPr>
      <t xml:space="preserve"> īre</t>
    </r>
  </si>
  <si>
    <r>
      <t>m</t>
    </r>
    <r>
      <rPr>
        <vertAlign val="superscript"/>
        <sz val="10"/>
        <rFont val="Arial"/>
        <family val="2"/>
      </rPr>
      <t>2</t>
    </r>
  </si>
  <si>
    <r>
      <t>m</t>
    </r>
    <r>
      <rPr>
        <vertAlign val="superscript"/>
        <sz val="10"/>
        <rFont val="Arial"/>
        <family val="2"/>
      </rPr>
      <t>3</t>
    </r>
  </si>
  <si>
    <t>Kopējā darbietilpība c/st.</t>
  </si>
  <si>
    <t>Nr.p.k.</t>
  </si>
  <si>
    <t>Darba veids vai konstruktīvā elementa nosaukums</t>
  </si>
  <si>
    <t>tai skaitā</t>
  </si>
  <si>
    <t>Darbietilpība  c/h</t>
  </si>
  <si>
    <t>t.sk. Darba aizsardzība</t>
  </si>
  <si>
    <t>Pavisam kopā:</t>
  </si>
  <si>
    <t>.</t>
  </si>
  <si>
    <t>Z.v.</t>
  </si>
  <si>
    <t>................gada ...............................</t>
  </si>
  <si>
    <t>Objekta nosaukums</t>
  </si>
  <si>
    <t>Pavisam būvniecības izmaksas:</t>
  </si>
  <si>
    <t>Pārbaudīja:</t>
  </si>
  <si>
    <t>Lokālā tāme Nr.2</t>
  </si>
  <si>
    <t>Lokālā tāme Nr.3</t>
  </si>
  <si>
    <t>Fasādes sienas apdares darbi</t>
  </si>
  <si>
    <t>Sagatavošanas un demontāžas darbi kopā:</t>
  </si>
  <si>
    <t xml:space="preserve">Ēkas jumta rekonstrukcijas darbi </t>
  </si>
  <si>
    <t>Būvgružu savākšana un iekraušana konteinerī</t>
  </si>
  <si>
    <t>Lokālā tāme Nr.4</t>
  </si>
  <si>
    <t>PVN 21%:</t>
  </si>
  <si>
    <r>
      <t>m</t>
    </r>
    <r>
      <rPr>
        <vertAlign val="superscript"/>
        <sz val="10"/>
        <rFont val="Arial"/>
        <family val="2"/>
      </rPr>
      <t>2</t>
    </r>
  </si>
  <si>
    <t>Betona bruģakmens 60mm biezumā seguma izbūve (pelēkā krāsā)</t>
  </si>
  <si>
    <t>Dolomīta šķembas 16-40mmar piegādi</t>
  </si>
  <si>
    <t>Darba alga /Euro/</t>
  </si>
  <si>
    <t>Mehānismi /Euro/</t>
  </si>
  <si>
    <t xml:space="preserve">  /Euro/</t>
  </si>
  <si>
    <t>par kopējo summu  Euro</t>
  </si>
  <si>
    <t>Darba alga (Euro)</t>
  </si>
  <si>
    <t>Mehānismi (Euro)</t>
  </si>
  <si>
    <t>Kopā (Euro)</t>
  </si>
  <si>
    <t>Summa (Euro)</t>
  </si>
  <si>
    <t>Euro</t>
  </si>
  <si>
    <t>gb</t>
  </si>
  <si>
    <t>Noliktavas konteinera piegāde, montāža, aizvešana</t>
  </si>
  <si>
    <t>Būvbedres rakšana pie esošās ēkas pamatiem mehanizēti un roku darbā, ievietojot grunts blakus tranšejai</t>
  </si>
  <si>
    <t>Armējošais stiklašķiedras siets 160g/m2</t>
  </si>
  <si>
    <t xml:space="preserve"> Icopal Ultra Base apakškārta</t>
  </si>
  <si>
    <t>Gāze</t>
  </si>
  <si>
    <t>Objekta izmaksas (Euro)</t>
  </si>
  <si>
    <t>Pagaidu tualetes piegāde, montāža, aizvešana</t>
  </si>
  <si>
    <t>Ugunsdzēsības stenda montāža</t>
  </si>
  <si>
    <t xml:space="preserve">Ieejas durvju bloku montāža  kopā: </t>
  </si>
  <si>
    <t>Cementa java ar piegādi</t>
  </si>
  <si>
    <t>lit</t>
  </si>
  <si>
    <t>Logu un durvju montāža</t>
  </si>
  <si>
    <t>Stiprināšanas elementi</t>
  </si>
  <si>
    <t>Balta matēta PVC palodze līdz 250mm platumā</t>
  </si>
  <si>
    <t>Stiprinājumi un alīgmateriāli</t>
  </si>
  <si>
    <t xml:space="preserve">Ieejas mezgla rekonstrukcijas darbi </t>
  </si>
  <si>
    <t>Skrūves, stiprinājumi un palīgmateriāli</t>
  </si>
  <si>
    <t>Stiprinājumi un palīgmateriāli</t>
  </si>
  <si>
    <t>Pagraba pārseguma siltināšana</t>
  </si>
  <si>
    <t>Lokālā tāme Nr.7</t>
  </si>
  <si>
    <t>Pie griestiem piestiprināto inženierkomukāciju nostiprināšana, gaismekļu demontāža, jaunas elektroinstalācijas ievilkšana un jaunu gaismekļu montāža pēc siltināšanas darbu pabeigšanas</t>
  </si>
  <si>
    <t>Pagarba griestu attīrīšana no netīrumiem, atslāņotā un nodrupušā apmetuma un visām abrazīvā daļiņām</t>
  </si>
  <si>
    <t>Sienu attīrīšana no netīrumiem, atslāņotā un nodrupušā apmetuma un abrazīvā daļiņām</t>
  </si>
  <si>
    <t>Ēkas Nr. zīme montāža</t>
  </si>
  <si>
    <t>Karogu turētājs un ēkas numura zīme</t>
  </si>
  <si>
    <t>Antenu u.c detaļu demontāža un montāža atpakaļ pēc jumta remontdarbu pabeigšanas</t>
  </si>
  <si>
    <t>Palīgmateriāli</t>
  </si>
  <si>
    <t>Lokālā tāme Nr.5</t>
  </si>
  <si>
    <t>Nosegskārds - cinkotas tērauda loksnes, b=0.5 mm</t>
  </si>
  <si>
    <t xml:space="preserve">Pamatu un cokolu siltināšana, apdare kopā: </t>
  </si>
  <si>
    <t>Karogu turētājs un ēkas numura zīme kopā:</t>
  </si>
  <si>
    <t>Lokālā tāme Nr.9</t>
  </si>
  <si>
    <t>Stūra profils</t>
  </si>
  <si>
    <t xml:space="preserve">Logu ailu malas gruntēšana </t>
  </si>
  <si>
    <t>Grunts krāsa</t>
  </si>
  <si>
    <t xml:space="preserve">KNAUF metāla profili </t>
  </si>
  <si>
    <t xml:space="preserve">1270 Multiklemme </t>
  </si>
  <si>
    <t xml:space="preserve">100 019 8mm ALU stieple </t>
  </si>
  <si>
    <t xml:space="preserve">100 123 8mm ALU PVC stieple </t>
  </si>
  <si>
    <t xml:space="preserve">2100 Mērklemme </t>
  </si>
  <si>
    <t xml:space="preserve">1152 Stieples turētāji sienai </t>
  </si>
  <si>
    <t xml:space="preserve">111 356 Klemme stienis/lenta </t>
  </si>
  <si>
    <t xml:space="preserve">2058 Spice </t>
  </si>
  <si>
    <t xml:space="preserve">1024 Pretkorozijas lenta </t>
  </si>
  <si>
    <t>111730  Stieples turētājs</t>
  </si>
  <si>
    <t>110 160 Stieples turētājs</t>
  </si>
  <si>
    <t>Špakteļmassa UNIFLOT</t>
  </si>
  <si>
    <t>Špakteļmassa VETONIT LR</t>
  </si>
  <si>
    <t>Šuvju lente</t>
  </si>
  <si>
    <t>Smilšpapīrs</t>
  </si>
  <si>
    <r>
      <t>m</t>
    </r>
    <r>
      <rPr>
        <vertAlign val="superscript"/>
        <sz val="10"/>
        <rFont val="Arial"/>
        <family val="2"/>
      </rPr>
      <t>2</t>
    </r>
  </si>
  <si>
    <t>KNAUF GKBI mitrumizturīga ģipškartona loksnes 1200x3000x12,5mm</t>
  </si>
  <si>
    <t>Zālāja atjaunošana pēc būvdarbu pabeigšanas</t>
  </si>
  <si>
    <t>Kods,  tāmes Nr.</t>
  </si>
  <si>
    <t>Būvizstrādājumi /Euro/</t>
  </si>
  <si>
    <t>Būvizstrādājumi (Euro)</t>
  </si>
  <si>
    <t>Kods*</t>
  </si>
  <si>
    <t>Darba samaksas likme* (Euro/h)</t>
  </si>
  <si>
    <t xml:space="preserve">Tiešās izmaksas kopā, t.sk. darba devēja sociālais nodoklis 23.59% : </t>
  </si>
  <si>
    <t>Loga ailu malas apdare ar mitrumiztuīga GKBI riģipša loksnēm 12.5mm stiprinot pie metāla karkasa, ieskaitot izolācijas kārtas no PAROC akmens vates 50mm izveidošanu</t>
  </si>
  <si>
    <t>Loga ailu malas gruntēšana, špaktelēšana, slīpēšana, stūra profila montāža</t>
  </si>
  <si>
    <t xml:space="preserve">Iekšējo PVC palodžu līdz 250mm platumā montāža </t>
  </si>
  <si>
    <t>Piezīmes:</t>
  </si>
  <si>
    <t>Pamata bedres aizbēršana pie esošās ēkas pamatiem ar pievesto klāt smilti un blietēšana mehanizēti un roku darbā pa 200mm kārtām</t>
  </si>
  <si>
    <t>Apmales bruģa segumam izbūve no bortakmeņa piefiksējot ar cementa javu</t>
  </si>
  <si>
    <t>Sagatavošanas darbi</t>
  </si>
  <si>
    <t>Dolomīta šķembas pamatojuma izveidošana 100mm biezumā mehanizēti un roku darbā, ieskaitot blietēšanu pa kārtām</t>
  </si>
  <si>
    <t>Balkonu apdare</t>
  </si>
  <si>
    <t xml:space="preserve">Smits saistītā ar cementu pamatojuma izveidošana 30mm biezumā </t>
  </si>
  <si>
    <t>Cements</t>
  </si>
  <si>
    <t xml:space="preserve">Balkona grīdas apdare kopā: </t>
  </si>
  <si>
    <t xml:space="preserve">Balkona margas  kopā: </t>
  </si>
  <si>
    <t>103 188  Pamatnes plāksnes</t>
  </si>
  <si>
    <t>111 270 Multi-Plus</t>
  </si>
  <si>
    <t xml:space="preserve">100 335 Zemējuma lenta 30x3,5mm </t>
  </si>
  <si>
    <t xml:space="preserve">110 020 Zemējuma elektrods 1.5m/20mm </t>
  </si>
  <si>
    <t>Bituma līme</t>
  </si>
  <si>
    <t xml:space="preserve">103 191 Betona pamatnes </t>
  </si>
  <si>
    <t>Lokālā tāme Nr.6</t>
  </si>
  <si>
    <t>Lokālā tāme Nr.8</t>
  </si>
  <si>
    <t xml:space="preserve">Ēkas fasāžu apdares darbi </t>
  </si>
  <si>
    <t>Būvmateriālu pagaidu novietnes ierīkošana</t>
  </si>
  <si>
    <t>Lūku demontāža -4gab</t>
  </si>
  <si>
    <t xml:space="preserve">Bēniņu un jumta lūkas kopā: </t>
  </si>
  <si>
    <t>Mūra stiegrojums Ø4 B500B</t>
  </si>
  <si>
    <t>100 010 10mm  stieple ievadam zemē (Stieple d10 Zn)</t>
  </si>
  <si>
    <t>103 181  Masts 2.0m</t>
  </si>
  <si>
    <t>Saplākšņa 21mm loksnes</t>
  </si>
  <si>
    <t xml:space="preserve">Jaunu logu un durvju ailas apdare no iekšpuses  kopā: </t>
  </si>
  <si>
    <t>Logu ailu malas krāsošana divās kārtās ar FLUGGER FLUTEX 10 matēto akrila krāsu</t>
  </si>
  <si>
    <t>Betons C8/10 ar piegādi</t>
  </si>
  <si>
    <t>Balkona margu demontāža</t>
  </si>
  <si>
    <t>Balkona grīdas apdare (lapa AR-14)</t>
  </si>
  <si>
    <t xml:space="preserve">Jumta seguma demontāža </t>
  </si>
  <si>
    <t>Pretinsektu sieta stiprināšana virs ventilācijas kanāliem</t>
  </si>
  <si>
    <t>Karsti cinkota skārda stiprinājuma detaļās 20x2mm</t>
  </si>
  <si>
    <t>Cinkota skārda (b=0.9) loksnes</t>
  </si>
  <si>
    <t>Ventilācijas skursteņa jumtiņu pieslēguma vietu apdare ar  cinkota skārda nosegdetāļu/lāseni</t>
  </si>
  <si>
    <t>Ventilācijas skursteņu atjaunošana kopā:</t>
  </si>
  <si>
    <t xml:space="preserve">Mitrumizturīgs saplāksnis b=12mm </t>
  </si>
  <si>
    <r>
      <t>m</t>
    </r>
    <r>
      <rPr>
        <vertAlign val="superscript"/>
        <sz val="10"/>
        <color indexed="8"/>
        <rFont val="Arial"/>
        <family val="2"/>
      </rPr>
      <t>3</t>
    </r>
  </si>
  <si>
    <r>
      <t>Konteineru 9m</t>
    </r>
    <r>
      <rPr>
        <vertAlign val="superscript"/>
        <sz val="10"/>
        <color indexed="8"/>
        <rFont val="Arial"/>
        <family val="2"/>
      </rPr>
      <t>3</t>
    </r>
    <r>
      <rPr>
        <sz val="10"/>
        <color indexed="8"/>
        <rFont val="Arial"/>
        <family val="2"/>
      </rPr>
      <t xml:space="preserve"> īre</t>
    </r>
  </si>
  <si>
    <r>
      <t>m</t>
    </r>
    <r>
      <rPr>
        <vertAlign val="superscript"/>
        <sz val="10"/>
        <rFont val="Arial"/>
        <family val="2"/>
      </rPr>
      <t>2</t>
    </r>
  </si>
  <si>
    <r>
      <t>m</t>
    </r>
    <r>
      <rPr>
        <vertAlign val="superscript"/>
        <sz val="10"/>
        <color indexed="8"/>
        <rFont val="Arial"/>
        <family val="2"/>
      </rPr>
      <t>2</t>
    </r>
  </si>
  <si>
    <r>
      <t>m</t>
    </r>
    <r>
      <rPr>
        <vertAlign val="superscript"/>
        <sz val="10"/>
        <rFont val="Arial"/>
        <family val="2"/>
      </rPr>
      <t>3</t>
    </r>
  </si>
  <si>
    <r>
      <t>m</t>
    </r>
    <r>
      <rPr>
        <vertAlign val="superscript"/>
        <sz val="10"/>
        <rFont val="Arial"/>
        <family val="2"/>
      </rPr>
      <t>2</t>
    </r>
  </si>
  <si>
    <t>Asfalta seguma ar pamatni atjaunošana pēc būvdarbu pabeigšanas</t>
  </si>
  <si>
    <t>Parapeta 300mm biezumā mūrēšana ar Kolle beton keramzīta blokiem, 3 Mpa, saenkurejot ar esošo nesošo konstrukciju, virs blokiem izveidot slīpumu uz āru no mūrjavas</t>
  </si>
  <si>
    <t>Esošā parapeta skārda nosegdetaļas demontāža</t>
  </si>
  <si>
    <t>Esošās skārda nosegdetaļas demontāža no ventilācijas skursteņiem</t>
  </si>
  <si>
    <t>1380 kompensators</t>
  </si>
  <si>
    <t>Termouzmava d16mm 1m</t>
  </si>
  <si>
    <t>Slēdzis z/a BASIC 55 balts</t>
  </si>
  <si>
    <t>Kontaktors 3p20A</t>
  </si>
  <si>
    <t>Krēsla slēdzis ABB T1</t>
  </si>
  <si>
    <t>Laika relejs ABB AT1</t>
  </si>
  <si>
    <t>Pārspriegums aizsardzība OVR T1+2 3L 25-255 TS</t>
  </si>
  <si>
    <t>Drošinātāju korpusi E 933/125 2CSM373710R1801</t>
  </si>
  <si>
    <t>Drošinātājs E 9F gG 125A 22x58</t>
  </si>
  <si>
    <t>Nazarkārba v/a  KF 0400B IP66/67 + LDM 25B</t>
  </si>
  <si>
    <t>Sadale KV 8112 IP65</t>
  </si>
  <si>
    <t>Sadale KV 9118 IP65</t>
  </si>
  <si>
    <t>Gaismeklis L2 Oval B LED1x500 D473 T840 Louver</t>
  </si>
  <si>
    <t>Gaismeklis L3 Floodlight 20 midi LED 5XA7682E1A2A</t>
  </si>
  <si>
    <t>Kabelis NYM-J 3x1,5</t>
  </si>
  <si>
    <t>Kabelis CYKY 3x2,5</t>
  </si>
  <si>
    <t>Kabelis  CYKY 5x4</t>
  </si>
  <si>
    <t>Vads H07V-K 1x25 m2</t>
  </si>
  <si>
    <t>Vads H07V-K 1x16 m2</t>
  </si>
  <si>
    <t>Vads H07V-K 1x6 m2</t>
  </si>
  <si>
    <t>111 070  Potenciālu izlīdzināšanas kopne</t>
  </si>
  <si>
    <t>gb.</t>
  </si>
  <si>
    <t xml:space="preserve">111 260 Savienojums </t>
  </si>
  <si>
    <t xml:space="preserve">111 440 Savienojums </t>
  </si>
  <si>
    <t>Kabeļu kanals 17x17</t>
  </si>
  <si>
    <t>Gofr.caurule d20mm EVOEL FM 750 n</t>
  </si>
  <si>
    <t>Būvkonstrukcijas montāža</t>
  </si>
  <si>
    <t>2. Mezglu rasējumi, kuri nav uzrādīti projekta dokumentācijā, ir vispārzināmi un noteikti atsevišķu materiālu iestrādes noteikumos, piegādātājfirmu rekomendācijās un citos materiālos.</t>
  </si>
  <si>
    <t>3. Būvuzņēmējs var piedāvāt savus mezgla risinājumus, tos saskaņojot ar ražotāju un projekta autoriem un pasūtītāju.</t>
  </si>
  <si>
    <t>4. Visus materiālu apjomus būvorganizācijai precizēt, vadoties pēc projekta rasējumiem un situācijas objektā. Precizējot apjomus, izmaiņas saskaņot ar pasūtītāju pirms līguma slēgšanas. Būvuzņēmējam pirms galējās būvniecības tāmes izstrādes iepazīties ar objektu un veikt papildus apsekošanu būvniecības darbu un materiālu apjomu precizēšanai.</t>
  </si>
  <si>
    <t>5. Visus konstrukciju stiprinājumus izvēlēties atbilstoši lietošanas veidam, stiprinājuma pamatnēm, nestspējas nosacījumiem. Stingri ievērot ražotāju norādījumus pie stiprinājumu izpildes</t>
  </si>
  <si>
    <t>6. Būvdarbu apjomi uzrādīti bez atlikumiem, atgriezumiem.</t>
  </si>
  <si>
    <t>7. Darbu apjomus skatīt tikai kopā ar projekta grafisko daļu un citiem dokumentiem.</t>
  </si>
  <si>
    <t>Evakuācijas kāpnes (BK-2)</t>
  </si>
  <si>
    <t>Stiprinājumi, bultas, palīgmateriāli</t>
  </si>
  <si>
    <t>Veidņu eļļa 1l / 20m2</t>
  </si>
  <si>
    <t>l</t>
  </si>
  <si>
    <t>Lc</t>
  </si>
  <si>
    <t>Būvbedres rakšana pamatiem mehanizēti un roku darbā, ievietojot grunts blakus tranšejai</t>
  </si>
  <si>
    <t>Dolomīta šķembas ar piegādi</t>
  </si>
  <si>
    <t>Betona C8/10 pamatojuma izveidošana 50 mm biezumā</t>
  </si>
  <si>
    <t>Pamatu veidņošana un atveidņošana</t>
  </si>
  <si>
    <t>Pamatu armēšana</t>
  </si>
  <si>
    <t>Sienāmās stieples, distanceri, palīgmateriāli</t>
  </si>
  <si>
    <t>Armatura D6, 10 B500B</t>
  </si>
  <si>
    <t>M12 vītņstieņi ar divkomponentu ķīmisko javu HILTI HIT -HY150</t>
  </si>
  <si>
    <t xml:space="preserve">Krāsotas tērauda profils UPE180 </t>
  </si>
  <si>
    <t>Krāsotas kvadrātcaurules 70x70x5 mm</t>
  </si>
  <si>
    <t>Krāsotas tērauda loksnes 260x260x10 mm</t>
  </si>
  <si>
    <t>Krāsota tērauda leņķis 250x150x10mm, l=255 mm</t>
  </si>
  <si>
    <t xml:space="preserve">Cinkots režģis 35x4 mm, 1200x1200 mm </t>
  </si>
  <si>
    <t>Karsti cinkotas tērauda pakāpieni 1200x260 mm</t>
  </si>
  <si>
    <t>M12 vītņstieņi ar divkomponentu ķīmisko javu HILTI HIT -HY170</t>
  </si>
  <si>
    <t>Atbalstsiena pie pagraba logiem (BK-3)</t>
  </si>
  <si>
    <t xml:space="preserve">Evakuācijas kāpnes  kopā: </t>
  </si>
  <si>
    <t>Būvbedres rakšana atbalsta sienas pamatiem mehanizēti un roku darbā, ievietojot grunts blakus tranšejai</t>
  </si>
  <si>
    <t>Pamata bedres aizbēršana ar esošo grunti un blietēšana mehanizēti un roku darbā pa 200mm kārtām</t>
  </si>
  <si>
    <t>Atbalsta sienas pamatu pēdas un sienas veidņošana un atveidņošana</t>
  </si>
  <si>
    <t>Betons C25/30, XC2, XF1 ar piegādi</t>
  </si>
  <si>
    <t>Pamatu betonēšana ar betonu C25/30, XC2, XF1</t>
  </si>
  <si>
    <t>Armatura D6, 10, 12 B500B</t>
  </si>
  <si>
    <t>Atbalsta sienas bedres aizbēršana ar esošo grunti un blietēšana mehanizēti un roku darbā pa 200mm kārtām</t>
  </si>
  <si>
    <t xml:space="preserve">Atbalstsiena pie pagraba logiem kopā: </t>
  </si>
  <si>
    <t>Grunts-smilts maisījums 0/15 ar piegādi</t>
  </si>
  <si>
    <t xml:space="preserve">Grunts-smilts maisījuma pamatojuma izveidošana 200mm biezumā mehanizēti un roku darbā, ieskaitot blietēšanu </t>
  </si>
  <si>
    <t>Dolomīta šķembas 0-45mm ar piegādi</t>
  </si>
  <si>
    <t>Dolomīta šķembas pamatojuma izveidošana 120mm biezumā mehanizēti un roku darbā, ieskaitot blietēšanu pa kārtām</t>
  </si>
  <si>
    <t>Pagraba ieejas mezgls (BK-4)</t>
  </si>
  <si>
    <t>Būvbedres rakšana ieejas kāpnēm mehanizēti un roku darbā, ievietojot grunts blakus tranšejai</t>
  </si>
  <si>
    <t>Atbalsta sienas un kāpnes pamatnes veidņošana un atveidņošana</t>
  </si>
  <si>
    <t>Atbalsta sienas pamatu pēdas un sienas armēšana</t>
  </si>
  <si>
    <t>Atbalsta sienas pamatu pēdas un sienas betonēšana ar betonu C25/30, XC2, XF1</t>
  </si>
  <si>
    <t>Atbalsta sienas un kāpnes pamatnes armēšana</t>
  </si>
  <si>
    <t>Armatura D6, 12 B500B</t>
  </si>
  <si>
    <t>Atbalsta sienas un kāpnes pamatnes betonēšana ar betonu C25/30, XC2, XF1</t>
  </si>
  <si>
    <t xml:space="preserve">Grunts-smilts maisījuma pieberšana mehanizēti un roku darbā, ieskaitot blietēšanu </t>
  </si>
  <si>
    <t>Gatavie saliekamie betona pakāpieni, l=1200mm</t>
  </si>
  <si>
    <t>Gatavo saliekamo betona pakāpienu b=245mm, h=160mm, l=1200mm montāža uz svaigas javas kārtu</t>
  </si>
  <si>
    <t>Mūra stiegrojums Ø8 B500B</t>
  </si>
  <si>
    <t>FIBO Standarta keramzīta bloki, 5 Mpa 200x185x490mm</t>
  </si>
  <si>
    <t xml:space="preserve">Pagrabstāva ieejas mezgla sienas mūrēšana ar FIBO standarta keramzīta blokiem, 5 Mpa, stiegrojot katru 4. mūra šuvi ar 2d8B500B un saenkurejot ar esošo sienu </t>
  </si>
  <si>
    <t xml:space="preserve">Pagraba ieejas mezgls kopā: </t>
  </si>
  <si>
    <t>Ieejas lievenis un kāpnes (BK-5)</t>
  </si>
  <si>
    <t>vietas</t>
  </si>
  <si>
    <t>Armatura D10 B500B</t>
  </si>
  <si>
    <t>M12 vītņstieņi ar divkomponentu ķīmisko javu Hilti HIT-HY 150 ar HIT-V vai ekvivalents</t>
  </si>
  <si>
    <t xml:space="preserve">Pamata bedres aizbēršana ar grunts-smilts maisījumu mehanizēti un roku darbā, ieskaitot blietēšanu </t>
  </si>
  <si>
    <t>Krāsotas tērauda loksne 250x250x10 mm</t>
  </si>
  <si>
    <t>Krāsotas tērauda loksne 280x320x10 mm</t>
  </si>
  <si>
    <t>Krāsotas kvadrātcaurulee 80x80x5 mm</t>
  </si>
  <si>
    <t xml:space="preserve">Krāsota tērauda profils HEB 140 </t>
  </si>
  <si>
    <t>Krāsotas tērauda loksne 140x250x10 mm</t>
  </si>
  <si>
    <t>Krāsotas tērauda loksne 65x120x10 mm</t>
  </si>
  <si>
    <t>Stiprinājumi, palīgmateriāli</t>
  </si>
  <si>
    <t>Ieejas kāpnes un lieveņa nesošo tērauda konstrukciju izgatavošana rūpnīcā, krāsošana, piegādāšana uz objektu, montāža uz pamatiem</t>
  </si>
  <si>
    <t>Gatavo saliekamo betona pakāpienu b=245mm, h=160mm, l=2300mm montāža pie metāla konstrukcijām</t>
  </si>
  <si>
    <t>Gatavie saliekamie betona pakāpieni, l=2300mm</t>
  </si>
  <si>
    <t>Lieveņa plātnes veidņošana un atveidņošana</t>
  </si>
  <si>
    <t>Lieveņa plātne armēšana</t>
  </si>
  <si>
    <t>Armatura D10, 12  B500B</t>
  </si>
  <si>
    <t>Krāsotas tērauda loksne 90x250x10 mm</t>
  </si>
  <si>
    <t>Betons C25/30 ar piegādi</t>
  </si>
  <si>
    <t xml:space="preserve"> Ceresit CN 87 vai ekvivalents (patēriņš pie 1 mm slāņa 2,0 kg/m²)</t>
  </si>
  <si>
    <t xml:space="preserve">Lieveņa grīdas izlīdzināšana ar ātri cietējošo javu Ceresit CN 87 vai ekvivalentu materiālu, slīpumu veidošana  b=15-50mm </t>
  </si>
  <si>
    <t xml:space="preserve">Ieejas lievenis un kāpnes kopā: </t>
  </si>
  <si>
    <t>Evakuācijas durvis (BK-6)</t>
  </si>
  <si>
    <t>Durvju ailas izkalšana esošā sienā</t>
  </si>
  <si>
    <t>Tērauda leņķis 100x100x8mm</t>
  </si>
  <si>
    <t>Tērauda loksne 200x50x5mm</t>
  </si>
  <si>
    <t>Tērauda loksne 265x50x5mm</t>
  </si>
  <si>
    <t>Stiprinājuma elementi un palīgmateriāli</t>
  </si>
  <si>
    <t>Metāla siets RABICA</t>
  </si>
  <si>
    <t>Mūrjava SAKRET ZM vai ekvivalents</t>
  </si>
  <si>
    <t xml:space="preserve">Evakuācijas durvis kopā: </t>
  </si>
  <si>
    <t>Sienas un pārseguma paneļu saenkurošanas mezgls (BK-7)</t>
  </si>
  <si>
    <t>Durvju ailas pa perimetru pastiprināšana ar tērauda leņķveida elementiem savstārpēji saskruvējot un sametinot</t>
  </si>
  <si>
    <t>Tērauda leņķis 130x65x8mm</t>
  </si>
  <si>
    <t>M12 enkurstienis ar ķīmisko enkurmasu Hilti HIT-V +  HIT-HY 170 ar HIT-V vai ekvivalents</t>
  </si>
  <si>
    <t>Enkurskrūve dobajiem paneļiem HILTI  HUS3-H 6 x 60/5/25 vai ekvivalents</t>
  </si>
  <si>
    <t>Sienas un pārseguma paneļu saenkurošana ar tērauda leņķveida elementiem stiprinot pie sienas un pārseguma paneļiem ar HILTI ķīmiskiem enkurstieniem un skrūvēm</t>
  </si>
  <si>
    <t xml:space="preserve">Sienas un pārseguma paneļu saenkurošanas mezgls kopā: </t>
  </si>
  <si>
    <t>Būvbedres rakšana zem cokola roku darbā, ievietojot grunts blakus tranšejai</t>
  </si>
  <si>
    <t>Dolomīta šķembas pamatojuma izveidošana 100mm biezumā roku darbā, ieskaitot blietēšanu pa kārtām</t>
  </si>
  <si>
    <t>Joslas veidņošana un atveidņošana</t>
  </si>
  <si>
    <t>Dz/betona josla zem cokola paneļa (BK-7)</t>
  </si>
  <si>
    <t>Joslas 200x400mm betonēšana ar betonu C12/15</t>
  </si>
  <si>
    <t>Betons C12/15 ar piegādi</t>
  </si>
  <si>
    <t>Dolomīta šķembas fr.16-40 ar piegādi</t>
  </si>
  <si>
    <t>Joslas armēšana, galos enkurojot ar Hilti ķīmisko divkomponenta masu pie esošām konsktrukcijām</t>
  </si>
  <si>
    <t>Joslas bedres aizbēršana ar esošo grunti un blietēšana mehanizēti un roku darbā pa 200mm kārtām</t>
  </si>
  <si>
    <t xml:space="preserve">Dz/betona josla zem cokola paneļa kopā: </t>
  </si>
  <si>
    <t>Bultskrūves M12, L=340mm, 8.8 klase</t>
  </si>
  <si>
    <t>Kaļķa-cementa apmetums Ceresit ZKP vai ekvivalents</t>
  </si>
  <si>
    <t>Durvju ailas pa perimetru pēc pastiprināšanas apmest ar kaļķa-cementa javu pa metāla sietu RABICA</t>
  </si>
  <si>
    <t>Evakuācijas kāpnes margas H=1.0m izgatavošana no karsti cinkotas tērauda konstrukcijas, montāža 6 kpl x  16.8m</t>
  </si>
  <si>
    <t>Evakuācijas kāpnes tērauda konstrukciju ar cinkotā režģa pakāpieniem un laukumiem izgatavošana rūpnīcā, krāsošana, piegādāšana uz objektu, montāža uz pamatiem</t>
  </si>
  <si>
    <t>Esošo logu ar palodzēm demontāža - 126gab</t>
  </si>
  <si>
    <r>
      <t xml:space="preserve">Tas pats, logs </t>
    </r>
    <r>
      <rPr>
        <b/>
        <sz val="10"/>
        <rFont val="Arial"/>
        <family val="2"/>
      </rPr>
      <t>L2</t>
    </r>
    <r>
      <rPr>
        <sz val="10"/>
        <rFont val="Arial"/>
        <family val="2"/>
      </rPr>
      <t xml:space="preserve"> 2010(h)x4100 </t>
    </r>
  </si>
  <si>
    <r>
      <t xml:space="preserve">Tas pats, logs </t>
    </r>
    <r>
      <rPr>
        <b/>
        <sz val="10"/>
        <rFont val="Arial"/>
        <family val="2"/>
      </rPr>
      <t>L2</t>
    </r>
    <r>
      <rPr>
        <sz val="10"/>
        <rFont val="Arial"/>
        <family val="2"/>
      </rPr>
      <t xml:space="preserve"> 2080(h)x4100</t>
    </r>
  </si>
  <si>
    <r>
      <t xml:space="preserve">Tas pats, logs </t>
    </r>
    <r>
      <rPr>
        <b/>
        <sz val="10"/>
        <rFont val="Arial"/>
        <family val="2"/>
      </rPr>
      <t>L3</t>
    </r>
    <r>
      <rPr>
        <sz val="10"/>
        <rFont val="Arial"/>
        <family val="2"/>
      </rPr>
      <t xml:space="preserve"> 1470(h)x2030</t>
    </r>
  </si>
  <si>
    <r>
      <t xml:space="preserve">Tas pats, logs </t>
    </r>
    <r>
      <rPr>
        <b/>
        <sz val="10"/>
        <rFont val="Arial"/>
        <family val="2"/>
      </rPr>
      <t>L3</t>
    </r>
    <r>
      <rPr>
        <sz val="10"/>
        <rFont val="Arial"/>
        <family val="2"/>
      </rPr>
      <t xml:space="preserve"> 1510(h)x2030</t>
    </r>
  </si>
  <si>
    <r>
      <t xml:space="preserve">Tas pats, logs </t>
    </r>
    <r>
      <rPr>
        <b/>
        <sz val="10"/>
        <rFont val="Arial"/>
        <family val="2"/>
      </rPr>
      <t>L4</t>
    </r>
    <r>
      <rPr>
        <sz val="10"/>
        <rFont val="Arial"/>
        <family val="2"/>
      </rPr>
      <t xml:space="preserve"> 2030(h)x1760</t>
    </r>
  </si>
  <si>
    <r>
      <t xml:space="preserve">Tas pats, logs </t>
    </r>
    <r>
      <rPr>
        <b/>
        <sz val="10"/>
        <rFont val="Arial"/>
        <family val="2"/>
      </rPr>
      <t>L5</t>
    </r>
    <r>
      <rPr>
        <sz val="10"/>
        <rFont val="Arial"/>
        <family val="2"/>
      </rPr>
      <t xml:space="preserve"> 2030(h)x3560</t>
    </r>
  </si>
  <si>
    <r>
      <t xml:space="preserve">Tas pats, logs </t>
    </r>
    <r>
      <rPr>
        <b/>
        <sz val="10"/>
        <rFont val="Arial"/>
        <family val="2"/>
      </rPr>
      <t>L6</t>
    </r>
    <r>
      <rPr>
        <sz val="10"/>
        <rFont val="Arial"/>
        <family val="2"/>
      </rPr>
      <t xml:space="preserve"> 470(h)x2055</t>
    </r>
  </si>
  <si>
    <r>
      <t xml:space="preserve">Tas pats, logs </t>
    </r>
    <r>
      <rPr>
        <b/>
        <sz val="10"/>
        <rFont val="Arial"/>
        <family val="2"/>
      </rPr>
      <t>L7</t>
    </r>
    <r>
      <rPr>
        <sz val="10"/>
        <rFont val="Arial"/>
        <family val="2"/>
      </rPr>
      <t xml:space="preserve"> 1925(h)x2800</t>
    </r>
  </si>
  <si>
    <r>
      <t xml:space="preserve">Tas pats, logs </t>
    </r>
    <r>
      <rPr>
        <b/>
        <sz val="10"/>
        <rFont val="Arial"/>
        <family val="2"/>
      </rPr>
      <t>L8</t>
    </r>
    <r>
      <rPr>
        <sz val="10"/>
        <rFont val="Arial"/>
        <family val="2"/>
      </rPr>
      <t xml:space="preserve"> 2720(h)x4995</t>
    </r>
  </si>
  <si>
    <r>
      <t xml:space="preserve">Tas pats, logs </t>
    </r>
    <r>
      <rPr>
        <b/>
        <sz val="10"/>
        <rFont val="Arial"/>
        <family val="2"/>
      </rPr>
      <t>L9</t>
    </r>
    <r>
      <rPr>
        <sz val="10"/>
        <rFont val="Arial"/>
        <family val="2"/>
      </rPr>
      <t xml:space="preserve"> 2950(h)x5350</t>
    </r>
  </si>
  <si>
    <r>
      <t xml:space="preserve">Tas pats, logs </t>
    </r>
    <r>
      <rPr>
        <b/>
        <sz val="10"/>
        <rFont val="Arial"/>
        <family val="2"/>
      </rPr>
      <t>L10</t>
    </r>
    <r>
      <rPr>
        <sz val="10"/>
        <rFont val="Arial"/>
        <family val="2"/>
      </rPr>
      <t xml:space="preserve"> 2685(h)x4985</t>
    </r>
  </si>
  <si>
    <r>
      <t xml:space="preserve">Tas pats, logs </t>
    </r>
    <r>
      <rPr>
        <b/>
        <sz val="10"/>
        <rFont val="Arial"/>
        <family val="2"/>
      </rPr>
      <t>L11</t>
    </r>
    <r>
      <rPr>
        <sz val="10"/>
        <rFont val="Arial"/>
        <family val="2"/>
      </rPr>
      <t xml:space="preserve"> 2685(h)x4985</t>
    </r>
  </si>
  <si>
    <r>
      <t xml:space="preserve">Tas pats, logs </t>
    </r>
    <r>
      <rPr>
        <b/>
        <sz val="10"/>
        <rFont val="Arial"/>
        <family val="2"/>
      </rPr>
      <t>L12</t>
    </r>
    <r>
      <rPr>
        <sz val="10"/>
        <rFont val="Arial"/>
        <family val="2"/>
      </rPr>
      <t xml:space="preserve"> 1440(h)x5440</t>
    </r>
  </si>
  <si>
    <r>
      <t xml:space="preserve">Tas pats, logs </t>
    </r>
    <r>
      <rPr>
        <b/>
        <sz val="10"/>
        <rFont val="Arial"/>
        <family val="2"/>
      </rPr>
      <t>L13</t>
    </r>
    <r>
      <rPr>
        <sz val="10"/>
        <rFont val="Arial"/>
        <family val="2"/>
      </rPr>
      <t xml:space="preserve"> 1440(h)x5260</t>
    </r>
  </si>
  <si>
    <r>
      <t xml:space="preserve">Tas pats, logs </t>
    </r>
    <r>
      <rPr>
        <b/>
        <sz val="10"/>
        <rFont val="Arial"/>
        <family val="2"/>
      </rPr>
      <t>L13*</t>
    </r>
    <r>
      <rPr>
        <sz val="10"/>
        <rFont val="Arial"/>
        <family val="2"/>
      </rPr>
      <t xml:space="preserve"> 1440(h)x5260, Ugunsizturības robeža EW-30</t>
    </r>
  </si>
  <si>
    <r>
      <t xml:space="preserve">Tas pats, logs </t>
    </r>
    <r>
      <rPr>
        <b/>
        <sz val="10"/>
        <rFont val="Arial"/>
        <family val="2"/>
      </rPr>
      <t>L14*</t>
    </r>
    <r>
      <rPr>
        <sz val="10"/>
        <rFont val="Arial"/>
        <family val="2"/>
      </rPr>
      <t xml:space="preserve"> 1440(h)x1510, Ugunsizturības robeža EW-30</t>
    </r>
  </si>
  <si>
    <r>
      <t xml:space="preserve">Tas pats, logs </t>
    </r>
    <r>
      <rPr>
        <b/>
        <sz val="10"/>
        <rFont val="Arial"/>
        <family val="2"/>
      </rPr>
      <t>L15</t>
    </r>
    <r>
      <rPr>
        <sz val="10"/>
        <rFont val="Arial"/>
        <family val="2"/>
      </rPr>
      <t xml:space="preserve"> 1120(h)x1510</t>
    </r>
  </si>
  <si>
    <r>
      <t xml:space="preserve">Tas pats, logs </t>
    </r>
    <r>
      <rPr>
        <b/>
        <sz val="10"/>
        <rFont val="Arial"/>
        <family val="2"/>
      </rPr>
      <t xml:space="preserve">L15* </t>
    </r>
    <r>
      <rPr>
        <sz val="10"/>
        <rFont val="Arial"/>
        <family val="2"/>
      </rPr>
      <t>1120(h)x1510, Ugunsizturības robeža EW-30</t>
    </r>
  </si>
  <si>
    <r>
      <t xml:space="preserve">Tas pats, logs </t>
    </r>
    <r>
      <rPr>
        <b/>
        <sz val="10"/>
        <rFont val="Arial"/>
        <family val="2"/>
      </rPr>
      <t xml:space="preserve">L16* </t>
    </r>
    <r>
      <rPr>
        <sz val="10"/>
        <rFont val="Arial"/>
        <family val="2"/>
      </rPr>
      <t>1100(h)x2960</t>
    </r>
    <r>
      <rPr>
        <sz val="10"/>
        <rFont val="Arial"/>
        <family val="2"/>
      </rPr>
      <t>, Ugunsizturības robeža EW-30</t>
    </r>
  </si>
  <si>
    <r>
      <t xml:space="preserve">Tas pats, logs </t>
    </r>
    <r>
      <rPr>
        <b/>
        <sz val="10"/>
        <rFont val="Arial"/>
        <family val="2"/>
      </rPr>
      <t xml:space="preserve">L17* </t>
    </r>
    <r>
      <rPr>
        <sz val="10"/>
        <rFont val="Arial"/>
        <family val="2"/>
      </rPr>
      <t>1410(h)x2660, Ugunsizturības robeža EW-30</t>
    </r>
  </si>
  <si>
    <r>
      <t xml:space="preserve">Tas pats, logs </t>
    </r>
    <r>
      <rPr>
        <b/>
        <sz val="10"/>
        <rFont val="Arial"/>
        <family val="2"/>
      </rPr>
      <t xml:space="preserve">L18* </t>
    </r>
    <r>
      <rPr>
        <sz val="10"/>
        <rFont val="Arial"/>
        <family val="2"/>
      </rPr>
      <t>1410(h)x2700, Ugunsizturības robeža EW-30</t>
    </r>
  </si>
  <si>
    <r>
      <t xml:space="preserve">Tas pats, logs </t>
    </r>
    <r>
      <rPr>
        <b/>
        <sz val="10"/>
        <rFont val="Arial"/>
        <family val="2"/>
      </rPr>
      <t xml:space="preserve">L19* </t>
    </r>
    <r>
      <rPr>
        <sz val="10"/>
        <rFont val="Arial"/>
        <family val="2"/>
      </rPr>
      <t>2010(h)x5340, Ugunsizturības robeža EW-30</t>
    </r>
  </si>
  <si>
    <r>
      <t xml:space="preserve">Tas pats, logs </t>
    </r>
    <r>
      <rPr>
        <b/>
        <sz val="10"/>
        <rFont val="Arial"/>
        <family val="2"/>
      </rPr>
      <t xml:space="preserve">L20 </t>
    </r>
    <r>
      <rPr>
        <sz val="10"/>
        <rFont val="Arial"/>
        <family val="2"/>
      </rPr>
      <t>1470(h)x1700, Ugunsizturības robeža EW-30</t>
    </r>
  </si>
  <si>
    <r>
      <t xml:space="preserve">Tas pats, logs </t>
    </r>
    <r>
      <rPr>
        <b/>
        <sz val="10"/>
        <rFont val="Arial"/>
        <family val="2"/>
      </rPr>
      <t>L21</t>
    </r>
    <r>
      <rPr>
        <sz val="10"/>
        <rFont val="Arial"/>
        <family val="2"/>
      </rPr>
      <t xml:space="preserve"> 2030(h)x4100</t>
    </r>
  </si>
  <si>
    <r>
      <t xml:space="preserve">Tas pats, logs </t>
    </r>
    <r>
      <rPr>
        <b/>
        <sz val="10"/>
        <rFont val="Arial"/>
        <family val="2"/>
      </rPr>
      <t>L21*</t>
    </r>
    <r>
      <rPr>
        <sz val="10"/>
        <rFont val="Arial"/>
        <family val="2"/>
      </rPr>
      <t xml:space="preserve"> 2030(h)x4100, Ugunsizturības robeža EW-30</t>
    </r>
  </si>
  <si>
    <r>
      <t xml:space="preserve">Tas pats, logs </t>
    </r>
    <r>
      <rPr>
        <b/>
        <sz val="10"/>
        <rFont val="Arial"/>
        <family val="2"/>
      </rPr>
      <t xml:space="preserve">L22 </t>
    </r>
    <r>
      <rPr>
        <sz val="10"/>
        <rFont val="Arial"/>
        <family val="2"/>
      </rPr>
      <t>2660(h)x5000</t>
    </r>
  </si>
  <si>
    <r>
      <t xml:space="preserve">Tas pats, logs </t>
    </r>
    <r>
      <rPr>
        <b/>
        <sz val="10"/>
        <rFont val="Arial"/>
        <family val="2"/>
      </rPr>
      <t xml:space="preserve">L23 </t>
    </r>
    <r>
      <rPr>
        <sz val="10"/>
        <rFont val="Arial"/>
        <family val="2"/>
      </rPr>
      <t>2660(h)x4910</t>
    </r>
  </si>
  <si>
    <r>
      <t xml:space="preserve">Tas pats, logs </t>
    </r>
    <r>
      <rPr>
        <b/>
        <sz val="10"/>
        <rFont val="Arial"/>
        <family val="2"/>
      </rPr>
      <t xml:space="preserve">L24 </t>
    </r>
    <r>
      <rPr>
        <sz val="10"/>
        <rFont val="Arial"/>
        <family val="2"/>
      </rPr>
      <t>1470(h)x2240</t>
    </r>
  </si>
  <si>
    <r>
      <t xml:space="preserve">Tas pats, logs </t>
    </r>
    <r>
      <rPr>
        <b/>
        <sz val="10"/>
        <rFont val="Arial"/>
        <family val="2"/>
      </rPr>
      <t xml:space="preserve">L25* </t>
    </r>
    <r>
      <rPr>
        <sz val="10"/>
        <rFont val="Arial"/>
        <family val="2"/>
      </rPr>
      <t>1570(h)x610, Ugunsizturības robeža EW-30</t>
    </r>
  </si>
  <si>
    <r>
      <t xml:space="preserve">Tas pats, logs </t>
    </r>
    <r>
      <rPr>
        <b/>
        <sz val="10"/>
        <rFont val="Arial"/>
        <family val="2"/>
      </rPr>
      <t xml:space="preserve">L26* </t>
    </r>
    <r>
      <rPr>
        <sz val="10"/>
        <rFont val="Arial"/>
        <family val="2"/>
      </rPr>
      <t>2010(h)x5230, Ugunsizturības robeža EW-30</t>
    </r>
  </si>
  <si>
    <r>
      <t xml:space="preserve">Tas pats, logs </t>
    </r>
    <r>
      <rPr>
        <b/>
        <sz val="10"/>
        <rFont val="Arial"/>
        <family val="2"/>
      </rPr>
      <t xml:space="preserve">L27* </t>
    </r>
    <r>
      <rPr>
        <sz val="10"/>
        <rFont val="Arial"/>
        <family val="2"/>
      </rPr>
      <t>1170(h)x1390, Ugunsizturības robeža EW-30</t>
    </r>
  </si>
  <si>
    <r>
      <t xml:space="preserve">Tas pats, logs </t>
    </r>
    <r>
      <rPr>
        <b/>
        <sz val="10"/>
        <rFont val="Arial"/>
        <family val="2"/>
      </rPr>
      <t xml:space="preserve">L28 </t>
    </r>
    <r>
      <rPr>
        <sz val="10"/>
        <rFont val="Arial"/>
        <family val="2"/>
      </rPr>
      <t>1440(h)x4045</t>
    </r>
  </si>
  <si>
    <r>
      <t xml:space="preserve">Tas pats, logs </t>
    </r>
    <r>
      <rPr>
        <b/>
        <sz val="10"/>
        <rFont val="Arial"/>
        <family val="2"/>
      </rPr>
      <t xml:space="preserve">L29 </t>
    </r>
    <r>
      <rPr>
        <sz val="10"/>
        <rFont val="Arial"/>
        <family val="2"/>
      </rPr>
      <t>1440(h)x2330</t>
    </r>
  </si>
  <si>
    <r>
      <t xml:space="preserve">Tas pats, logs </t>
    </r>
    <r>
      <rPr>
        <b/>
        <sz val="10"/>
        <rFont val="Arial"/>
        <family val="2"/>
      </rPr>
      <t xml:space="preserve">L30 </t>
    </r>
    <r>
      <rPr>
        <sz val="10"/>
        <rFont val="Arial"/>
        <family val="2"/>
      </rPr>
      <t>2040(h)x3585</t>
    </r>
  </si>
  <si>
    <r>
      <t xml:space="preserve">Tas pats, logs </t>
    </r>
    <r>
      <rPr>
        <b/>
        <sz val="10"/>
        <rFont val="Arial"/>
        <family val="2"/>
      </rPr>
      <t xml:space="preserve">L31 </t>
    </r>
    <r>
      <rPr>
        <sz val="10"/>
        <rFont val="Arial"/>
        <family val="2"/>
      </rPr>
      <t>2700(h)x5350</t>
    </r>
  </si>
  <si>
    <r>
      <t xml:space="preserve">Tas pats, logs </t>
    </r>
    <r>
      <rPr>
        <b/>
        <sz val="10"/>
        <rFont val="Arial"/>
        <family val="2"/>
      </rPr>
      <t xml:space="preserve">L32 </t>
    </r>
    <r>
      <rPr>
        <sz val="10"/>
        <rFont val="Arial"/>
        <family val="2"/>
      </rPr>
      <t xml:space="preserve"> 2090(h)x1860</t>
    </r>
  </si>
  <si>
    <r>
      <t xml:space="preserve">Tas pats, logs </t>
    </r>
    <r>
      <rPr>
        <b/>
        <sz val="10"/>
        <rFont val="Arial"/>
        <family val="2"/>
      </rPr>
      <t xml:space="preserve">L33 </t>
    </r>
    <r>
      <rPr>
        <sz val="10"/>
        <rFont val="Arial"/>
        <family val="2"/>
      </rPr>
      <t>870(h)x1800</t>
    </r>
  </si>
  <si>
    <r>
      <t xml:space="preserve">Tas pats, logs </t>
    </r>
    <r>
      <rPr>
        <b/>
        <sz val="10"/>
        <rFont val="Arial"/>
        <family val="2"/>
      </rPr>
      <t xml:space="preserve">L34 </t>
    </r>
    <r>
      <rPr>
        <sz val="10"/>
        <rFont val="Arial"/>
        <family val="2"/>
      </rPr>
      <t>1440(h)x4020</t>
    </r>
  </si>
  <si>
    <r>
      <t xml:space="preserve">Tas pats, logs </t>
    </r>
    <r>
      <rPr>
        <b/>
        <sz val="10"/>
        <rFont val="Arial"/>
        <family val="2"/>
      </rPr>
      <t xml:space="preserve">L35 </t>
    </r>
    <r>
      <rPr>
        <sz val="10"/>
        <rFont val="Arial"/>
        <family val="2"/>
      </rPr>
      <t>2690(h)x4995</t>
    </r>
  </si>
  <si>
    <r>
      <t xml:space="preserve">Tas pats, logs </t>
    </r>
    <r>
      <rPr>
        <b/>
        <sz val="10"/>
        <rFont val="Arial"/>
        <family val="2"/>
      </rPr>
      <t xml:space="preserve">L36* </t>
    </r>
    <r>
      <rPr>
        <sz val="10"/>
        <rFont val="Arial"/>
        <family val="2"/>
      </rPr>
      <t>1470(h)x1440, Ugunsizturības robeža EW-30</t>
    </r>
  </si>
  <si>
    <r>
      <t xml:space="preserve">Tas pats, logs </t>
    </r>
    <r>
      <rPr>
        <b/>
        <sz val="10"/>
        <rFont val="Arial"/>
        <family val="2"/>
      </rPr>
      <t xml:space="preserve">L37* </t>
    </r>
    <r>
      <rPr>
        <sz val="10"/>
        <rFont val="Arial"/>
        <family val="2"/>
      </rPr>
      <t>1440(h)x550, Ugunsizturības robeža EW-30</t>
    </r>
  </si>
  <si>
    <r>
      <t xml:space="preserve">Tas pats, logs </t>
    </r>
    <r>
      <rPr>
        <b/>
        <sz val="10"/>
        <rFont val="Arial"/>
        <family val="2"/>
      </rPr>
      <t xml:space="preserve">L38* </t>
    </r>
    <r>
      <rPr>
        <sz val="10"/>
        <rFont val="Arial"/>
        <family val="2"/>
      </rPr>
      <t>1200(h)x1440, Ugunsizturības robeža EW-30</t>
    </r>
  </si>
  <si>
    <r>
      <t xml:space="preserve">Tas pats, logs </t>
    </r>
    <r>
      <rPr>
        <b/>
        <sz val="10"/>
        <rFont val="Arial"/>
        <family val="2"/>
      </rPr>
      <t xml:space="preserve">L39 </t>
    </r>
    <r>
      <rPr>
        <sz val="10"/>
        <rFont val="Arial"/>
        <family val="2"/>
      </rPr>
      <t>1470(h)x1390</t>
    </r>
  </si>
  <si>
    <r>
      <t xml:space="preserve">Tas pats, logs </t>
    </r>
    <r>
      <rPr>
        <b/>
        <sz val="10"/>
        <rFont val="Arial"/>
        <family val="2"/>
      </rPr>
      <t xml:space="preserve">L39* </t>
    </r>
    <r>
      <rPr>
        <sz val="10"/>
        <rFont val="Arial"/>
        <family val="2"/>
      </rPr>
      <t>1470(h)x1390, Ugunsizturības robeža EW-30</t>
    </r>
  </si>
  <si>
    <r>
      <t xml:space="preserve">Tas pats, logs </t>
    </r>
    <r>
      <rPr>
        <b/>
        <sz val="10"/>
        <rFont val="Arial"/>
        <family val="2"/>
      </rPr>
      <t xml:space="preserve">L40* </t>
    </r>
    <r>
      <rPr>
        <sz val="10"/>
        <rFont val="Arial"/>
        <family val="2"/>
      </rPr>
      <t>1980(h)x4510, Ugunsizturības robeža EW-30</t>
    </r>
  </si>
  <si>
    <r>
      <t xml:space="preserve">Tas pats, logs </t>
    </r>
    <r>
      <rPr>
        <b/>
        <sz val="10"/>
        <rFont val="Arial"/>
        <family val="2"/>
      </rPr>
      <t xml:space="preserve">L41* </t>
    </r>
    <r>
      <rPr>
        <sz val="10"/>
        <rFont val="Arial"/>
        <family val="2"/>
      </rPr>
      <t>1980(h)x5340, Ugunsizturības robeža EW-30</t>
    </r>
  </si>
  <si>
    <r>
      <t xml:space="preserve">Tas pats, logs </t>
    </r>
    <r>
      <rPr>
        <b/>
        <sz val="10"/>
        <rFont val="Arial"/>
        <family val="2"/>
      </rPr>
      <t xml:space="preserve">L42 </t>
    </r>
    <r>
      <rPr>
        <sz val="10"/>
        <rFont val="Arial"/>
        <family val="2"/>
      </rPr>
      <t>2435(h)x5230</t>
    </r>
  </si>
  <si>
    <r>
      <t xml:space="preserve">Tas pats, logs </t>
    </r>
    <r>
      <rPr>
        <b/>
        <sz val="10"/>
        <rFont val="Arial"/>
        <family val="2"/>
      </rPr>
      <t xml:space="preserve">L43 </t>
    </r>
    <r>
      <rPr>
        <sz val="10"/>
        <rFont val="Arial"/>
        <family val="2"/>
      </rPr>
      <t>1470(h)x2200</t>
    </r>
  </si>
  <si>
    <r>
      <t xml:space="preserve">Tas pats, logs </t>
    </r>
    <r>
      <rPr>
        <b/>
        <sz val="10"/>
        <rFont val="Arial"/>
        <family val="2"/>
      </rPr>
      <t xml:space="preserve">L43* </t>
    </r>
    <r>
      <rPr>
        <sz val="10"/>
        <rFont val="Arial"/>
        <family val="2"/>
      </rPr>
      <t>1470(h)x820, Ugunsizturības robeža EW-30</t>
    </r>
  </si>
  <si>
    <r>
      <t xml:space="preserve">Tas pats, logs </t>
    </r>
    <r>
      <rPr>
        <b/>
        <sz val="10"/>
        <rFont val="Arial"/>
        <family val="2"/>
      </rPr>
      <t xml:space="preserve">L44 </t>
    </r>
    <r>
      <rPr>
        <sz val="10"/>
        <rFont val="Arial"/>
        <family val="2"/>
      </rPr>
      <t>2030(h)x4000</t>
    </r>
  </si>
  <si>
    <r>
      <t xml:space="preserve">Tas pats, logs </t>
    </r>
    <r>
      <rPr>
        <b/>
        <sz val="10"/>
        <rFont val="Arial"/>
        <family val="2"/>
      </rPr>
      <t xml:space="preserve">L45* </t>
    </r>
    <r>
      <rPr>
        <sz val="10"/>
        <rFont val="Arial"/>
        <family val="2"/>
      </rPr>
      <t>2030(h)x4000, Ugunsizturības robeža EW-30</t>
    </r>
  </si>
  <si>
    <r>
      <t xml:space="preserve">Tas pats, logs </t>
    </r>
    <r>
      <rPr>
        <b/>
        <sz val="10"/>
        <rFont val="Arial"/>
        <family val="2"/>
      </rPr>
      <t xml:space="preserve">L46 </t>
    </r>
    <r>
      <rPr>
        <sz val="10"/>
        <rFont val="Arial"/>
        <family val="2"/>
      </rPr>
      <t>1925(h)x2800</t>
    </r>
  </si>
  <si>
    <r>
      <t xml:space="preserve">Tas pats, logs </t>
    </r>
    <r>
      <rPr>
        <b/>
        <sz val="10"/>
        <rFont val="Arial"/>
        <family val="2"/>
      </rPr>
      <t xml:space="preserve">L47 </t>
    </r>
    <r>
      <rPr>
        <sz val="10"/>
        <rFont val="Arial"/>
        <family val="2"/>
      </rPr>
      <t>2030(h)x4905</t>
    </r>
  </si>
  <si>
    <r>
      <t xml:space="preserve">Tas pats, logs </t>
    </r>
    <r>
      <rPr>
        <b/>
        <sz val="10"/>
        <rFont val="Arial"/>
        <family val="2"/>
      </rPr>
      <t xml:space="preserve">L48 </t>
    </r>
    <r>
      <rPr>
        <sz val="10"/>
        <rFont val="Arial"/>
        <family val="2"/>
      </rPr>
      <t>2685(h)x2095</t>
    </r>
  </si>
  <si>
    <r>
      <t xml:space="preserve">Tas pats, logs </t>
    </r>
    <r>
      <rPr>
        <b/>
        <sz val="10"/>
        <rFont val="Arial"/>
        <family val="2"/>
      </rPr>
      <t xml:space="preserve">L49 </t>
    </r>
    <r>
      <rPr>
        <sz val="10"/>
        <rFont val="Arial"/>
        <family val="2"/>
      </rPr>
      <t>550(h)x850</t>
    </r>
  </si>
  <si>
    <r>
      <t xml:space="preserve">Tas pats, logs </t>
    </r>
    <r>
      <rPr>
        <b/>
        <sz val="10"/>
        <rFont val="Arial"/>
        <family val="2"/>
      </rPr>
      <t xml:space="preserve">L50 </t>
    </r>
    <r>
      <rPr>
        <sz val="10"/>
        <rFont val="Arial"/>
        <family val="2"/>
      </rPr>
      <t>1200(h)x3050</t>
    </r>
  </si>
  <si>
    <r>
      <t xml:space="preserve">Tas pats, logs </t>
    </r>
    <r>
      <rPr>
        <b/>
        <sz val="10"/>
        <rFont val="Arial"/>
        <family val="2"/>
      </rPr>
      <t xml:space="preserve">L51 </t>
    </r>
    <r>
      <rPr>
        <sz val="10"/>
        <rFont val="Arial"/>
        <family val="2"/>
      </rPr>
      <t>1200(h)x2150</t>
    </r>
  </si>
  <si>
    <t>Jaunu logu izolēšana ar tvaika caurlaidīga difūzijas lenti Pro Clima Contega SL no iekšpuses</t>
  </si>
  <si>
    <t xml:space="preserve">Fasādes logi kopā: </t>
  </si>
  <si>
    <t>Fasādes logi (projekta lapa AR-20, AR-21)</t>
  </si>
  <si>
    <t>Ieejas durvju bloku montāža   (projekta lapa AR-21)</t>
  </si>
  <si>
    <r>
      <t xml:space="preserve">Tas pats, ārdurvju bloks </t>
    </r>
    <r>
      <rPr>
        <b/>
        <sz val="10"/>
        <rFont val="Arial"/>
        <family val="2"/>
      </rPr>
      <t>D2</t>
    </r>
    <r>
      <rPr>
        <sz val="10"/>
        <rFont val="Arial"/>
        <family val="2"/>
      </rPr>
      <t xml:space="preserve"> 2100(h)x1000</t>
    </r>
  </si>
  <si>
    <r>
      <t xml:space="preserve">Tas pats, ārdurvju bloks </t>
    </r>
    <r>
      <rPr>
        <b/>
        <sz val="10"/>
        <rFont val="Arial"/>
        <family val="2"/>
      </rPr>
      <t>D3</t>
    </r>
    <r>
      <rPr>
        <sz val="10"/>
        <rFont val="Arial"/>
        <family val="2"/>
      </rPr>
      <t xml:space="preserve"> 2100(h)x1000</t>
    </r>
  </si>
  <si>
    <r>
      <t xml:space="preserve">Tas pats, ārdurvju bloks </t>
    </r>
    <r>
      <rPr>
        <b/>
        <sz val="10"/>
        <rFont val="Arial"/>
        <family val="2"/>
      </rPr>
      <t>D4*</t>
    </r>
    <r>
      <rPr>
        <sz val="10"/>
        <rFont val="Arial"/>
        <family val="2"/>
      </rPr>
      <t xml:space="preserve"> 2100(h)x1000, ugunsizturības robeža EI30</t>
    </r>
  </si>
  <si>
    <r>
      <t>Jumta hermetizētu lūku</t>
    </r>
    <r>
      <rPr>
        <b/>
        <sz val="10"/>
        <color indexed="8"/>
        <rFont val="Arial"/>
        <family val="2"/>
      </rPr>
      <t xml:space="preserve"> D-8</t>
    </r>
    <r>
      <rPr>
        <sz val="10"/>
        <color indexed="8"/>
        <rFont val="Arial"/>
        <family val="2"/>
      </rPr>
      <t xml:space="preserve"> 1200x1130mm (U&lt;=1,8 W/(m2K) montāža, ugunsizturības robeža EI30. Aprīkot ar metāla rokturiem</t>
    </r>
  </si>
  <si>
    <r>
      <t xml:space="preserve">Tas pats, ārdurvju bloks </t>
    </r>
    <r>
      <rPr>
        <b/>
        <sz val="10"/>
        <rFont val="Arial"/>
        <family val="2"/>
      </rPr>
      <t>D7</t>
    </r>
    <r>
      <rPr>
        <sz val="10"/>
        <rFont val="Arial"/>
        <family val="2"/>
      </rPr>
      <t xml:space="preserve"> 2740(h)x1300, ugunsizturības robeža EI30</t>
    </r>
  </si>
  <si>
    <r>
      <t xml:space="preserve">Tas pats, ārdurvju bloks </t>
    </r>
    <r>
      <rPr>
        <b/>
        <sz val="10"/>
        <rFont val="Arial"/>
        <family val="2"/>
      </rPr>
      <t>D6</t>
    </r>
    <r>
      <rPr>
        <sz val="10"/>
        <rFont val="Arial"/>
        <family val="2"/>
      </rPr>
      <t xml:space="preserve"> 2690(h)x1000, ugunsizturības robeža EI30</t>
    </r>
  </si>
  <si>
    <r>
      <t xml:space="preserve">Tas pats, ārdurvju bloks </t>
    </r>
    <r>
      <rPr>
        <b/>
        <sz val="10"/>
        <rFont val="Arial"/>
        <family val="2"/>
      </rPr>
      <t>D5*</t>
    </r>
    <r>
      <rPr>
        <sz val="10"/>
        <rFont val="Arial"/>
        <family val="2"/>
      </rPr>
      <t xml:space="preserve"> 2680(h)x1000, ugunsizturības robeža EI30</t>
    </r>
  </si>
  <si>
    <r>
      <t>PVC profila KBE 70 logu</t>
    </r>
    <r>
      <rPr>
        <b/>
        <sz val="10"/>
        <rFont val="Arial"/>
        <family val="2"/>
      </rPr>
      <t xml:space="preserve"> L-1 </t>
    </r>
    <r>
      <rPr>
        <sz val="10"/>
        <rFont val="Arial"/>
        <family val="2"/>
      </rPr>
      <t xml:space="preserve"> 2685(h)x4995 (U=1.4W/(m2xK), izgatavošana un montāža komplektā ar nepieciešamo furnitūru un Aereco ventilācijas sistēmu EHA2 saskaņā ar projekta prasībām</t>
    </r>
  </si>
  <si>
    <r>
      <t xml:space="preserve">Ieejas siltināto PVC profila ārdurvju bloku </t>
    </r>
    <r>
      <rPr>
        <b/>
        <sz val="10"/>
        <color indexed="8"/>
        <rFont val="Arial"/>
        <family val="2"/>
      </rPr>
      <t>D1</t>
    </r>
    <r>
      <rPr>
        <sz val="10"/>
        <color indexed="8"/>
        <rFont val="Arial"/>
        <family val="2"/>
      </rPr>
      <t xml:space="preserve"> 2660(h)x1740 (U&lt;=1,8 W/(m2K) ar stiklojumu montāža komplektā ar nepieciešamo furnitūru saskaņā ar projekta prasībām. Stiklojumu pārklāt ar triecienizturīgu polimēra aizsargplēvi</t>
    </r>
  </si>
  <si>
    <t xml:space="preserve">Logu un durvju ailas apdare no iekšpuses </t>
  </si>
  <si>
    <t>Brīdinājuma zīmes montāža uz žoga</t>
  </si>
  <si>
    <t>Vagoniņu strādniekiem piegāde, montāža 2 stāvos, aizvešana</t>
  </si>
  <si>
    <t>Gājēju aizsargjumtiņu izbūve pie ieejām</t>
  </si>
  <si>
    <r>
      <t>Konteineru 9m</t>
    </r>
    <r>
      <rPr>
        <vertAlign val="superscript"/>
        <sz val="10"/>
        <color indexed="8"/>
        <rFont val="Arial"/>
        <family val="2"/>
      </rPr>
      <t>3</t>
    </r>
    <r>
      <rPr>
        <sz val="10"/>
        <color indexed="8"/>
        <rFont val="Arial"/>
        <family val="2"/>
      </rPr>
      <t xml:space="preserve"> īre (2gb)</t>
    </r>
  </si>
  <si>
    <t>Pamatu un cokolu siltināšana, apdare (projekta lapa AR-10)</t>
  </si>
  <si>
    <t>Betona apmaļu plātnes ar grants pamatkārtu demontāža pamatu siltināšanas vietā</t>
  </si>
  <si>
    <t>Pamatu sienas attīrīšana no netīrumiem, atlāņotā un nodrupušā apmetuma</t>
  </si>
  <si>
    <t>Šuvju un plaisu remonts ar Ceresit CE43 vai ekvivalents</t>
  </si>
  <si>
    <t>Ceresit CE43 vai ekvivalents</t>
  </si>
  <si>
    <t xml:space="preserve">Vertikālas  hidroizolācijas ierīkošana ar cementa bāzes sastāvu Ceresit CR90 </t>
  </si>
  <si>
    <t>Armējošā stiklašķiedras sieta 340g/m2 stiprināšana vienā kārtā un izlīdzināšana ar līmjavu Ceresit UZ</t>
  </si>
  <si>
    <t xml:space="preserve">Armējošais stiklašķiedras siets 340g/m2 </t>
  </si>
  <si>
    <t>Būvgružu savākšana un izvešana uz izgāztuvi</t>
  </si>
  <si>
    <t>Brikers ietvju apmale pelēka 1000x200x80mm</t>
  </si>
  <si>
    <t xml:space="preserve">Pagraba gaismas šahtu remonts </t>
  </si>
  <si>
    <t xml:space="preserve">Pagraba gaismas šahtu remonts  kopā: </t>
  </si>
  <si>
    <t>Lietusūdens novadjoslas atjaunošana  (projekta lapa AR-10)</t>
  </si>
  <si>
    <t xml:space="preserve">Lietusūdens novadjoslas atjaunošana kopā: </t>
  </si>
  <si>
    <t>Elektrības kastes atbīdīšana no ēkas fasādēm</t>
  </si>
  <si>
    <t>Plēves stiprināšana logu un ārdurvju nosegšanai</t>
  </si>
  <si>
    <t xml:space="preserve">Sienas attīrīšana no atlāņotā un nodrupušā apmetuma, no visām abrazīvām daļiņām un laika gaitā izveidojušās sūnas </t>
  </si>
  <si>
    <t>Cinkotā metāla siets RABICA</t>
  </si>
  <si>
    <t>Mūrjava Ceresit ZKP vai ekvivalents</t>
  </si>
  <si>
    <t>Fasādes sienas S2' (I kategorija pēc ETAG004)</t>
  </si>
  <si>
    <r>
      <t>Dubultkārtas stiklašķiedras sieta 160g/m2 stiprināšana un izlīdzināšana ar Ceresit līmjavu fasādes sienām</t>
    </r>
    <r>
      <rPr>
        <b/>
        <sz val="10"/>
        <rFont val="Arial"/>
        <family val="2"/>
      </rPr>
      <t xml:space="preserve"> S2'</t>
    </r>
  </si>
  <si>
    <t>Fasādes sienas S2'' (II kategorija pēc ETAG004)</t>
  </si>
  <si>
    <r>
      <t xml:space="preserve">Armējošā stiklašķiedras sieta 160g/m2 stiprināšana vienā kārtā un izlīdzināšana ar Ceresit līmjavu fasādes sienām </t>
    </r>
    <r>
      <rPr>
        <b/>
        <sz val="10"/>
        <rFont val="Arial"/>
        <family val="2"/>
      </rPr>
      <t>S2''</t>
    </r>
  </si>
  <si>
    <t>Fasādes sienas S2''' (III kategorija pēc ETAG004)</t>
  </si>
  <si>
    <r>
      <t xml:space="preserve">Fasādes sienas </t>
    </r>
    <r>
      <rPr>
        <b/>
        <sz val="10"/>
        <color indexed="8"/>
        <rFont val="Arial"/>
        <family val="2"/>
      </rPr>
      <t>S2'''</t>
    </r>
    <r>
      <rPr>
        <sz val="10"/>
        <color indexed="8"/>
        <rFont val="Arial"/>
        <family val="2"/>
      </rPr>
      <t xml:space="preserve"> gruntēšana, siltināšana līmējot Paroc akmens vate Linio15  λ≤0.037 W/(Kxm²) plāksnes 150mm biezumā ar līmjavu Ceresit CT 190, stiprinot ar dībeļiem</t>
    </r>
  </si>
  <si>
    <r>
      <t xml:space="preserve">Armējošā stiklašķiedras sieta 160g/m2 stiprināšana vienā kārtā un izlīdzināšana ar Ceresit līmjavu fasādes sienām </t>
    </r>
    <r>
      <rPr>
        <b/>
        <sz val="10"/>
        <rFont val="Arial"/>
        <family val="2"/>
      </rPr>
      <t>S2'''</t>
    </r>
  </si>
  <si>
    <r>
      <t>Armējošo stiklašķiedras sietu 160g/m2 stiprināšana vienā kārtā un izlīdzināšana ar līmjavu logu aiļu augšējām un sānu plāknēm</t>
    </r>
    <r>
      <rPr>
        <b/>
        <sz val="10"/>
        <rFont val="Arial"/>
        <family val="2"/>
      </rPr>
      <t xml:space="preserve"> S3</t>
    </r>
  </si>
  <si>
    <r>
      <t xml:space="preserve">Armējošo stiklašķiedras sietu 160g/m2 stiprināšana un izlīdzināšana ar līmjavu logu aiļu apakšējās plāknēm </t>
    </r>
    <r>
      <rPr>
        <b/>
        <sz val="10"/>
        <rFont val="Arial"/>
        <family val="2"/>
      </rPr>
      <t>S4</t>
    </r>
  </si>
  <si>
    <t>Fasādes sienas apdares darbi kopā:</t>
  </si>
  <si>
    <r>
      <t xml:space="preserve">Fasādes sienas </t>
    </r>
    <r>
      <rPr>
        <b/>
        <sz val="10"/>
        <color indexed="8"/>
        <rFont val="Arial"/>
        <family val="2"/>
      </rPr>
      <t>S2'</t>
    </r>
    <r>
      <rPr>
        <sz val="10"/>
        <color indexed="8"/>
        <rFont val="Arial"/>
        <family val="2"/>
      </rPr>
      <t xml:space="preserve"> gruntēšana, siltināšana līmējot Paroc akmens vate Linio15  λ≤0.037 W/(Kxm²) plāksnes 180mm biezumā ar līmjavu Ceresit CT 180, stiprinot ar dībeļiem</t>
    </r>
  </si>
  <si>
    <t>Fasādes izolācijas tapa Ejot ejotherm STR U 2 G Ø8/60 255</t>
  </si>
  <si>
    <t>Ceresit CR 90 kristalizējoša blīvējoša java vai ekvivalents</t>
  </si>
  <si>
    <t>Estrudēts putupolisterols Tehnonicol XPS Carbon XPS 35-300 150mm  vai ekvivalents</t>
  </si>
  <si>
    <t>Līmjava Ceresit CT83 "Strong fix" vai ekvivalents</t>
  </si>
  <si>
    <t>Līmjava Ceresit UZ vai ekvivalents</t>
  </si>
  <si>
    <t>Stūra profila Ejot 10*15 cm vai ekvivalents montāža</t>
  </si>
  <si>
    <t>Stūra leņķa ar lāseni Ejot P600 vai ekvivalents montāža</t>
  </si>
  <si>
    <t>Grunts Ceresit CT16 vai ekvivalents</t>
  </si>
  <si>
    <t>Betona bruģakmens 60mm Prizma 6 (SIA Brikers) vai ekvivalents</t>
  </si>
  <si>
    <t>Grunts Ceresit CT17 vai ekvivalents</t>
  </si>
  <si>
    <t>Līmjava Ceresit CT180 vai ekvivalents</t>
  </si>
  <si>
    <t>Paroc akmens vate Linio15 δ=180 mm vai ekvivalents</t>
  </si>
  <si>
    <t>Līmjava Ceresit CT190 vai ekvivalents</t>
  </si>
  <si>
    <t>Armējošais stiklašķiedras siets 160g/m2 Valmieras glass vai ekvivalents</t>
  </si>
  <si>
    <t>Stūra profila Ejot PROFIL 320 vai ekvivalents montāža</t>
  </si>
  <si>
    <t>Contega EXO- logu/durvju pieslēgumu līmlente 12cm āra darbiem vai ekvivalents</t>
  </si>
  <si>
    <t>Logu pielaiduma profils Ejot 108 plus vai ekvivalents</t>
  </si>
  <si>
    <t>Palodzes profils Ejot vai ekvivalents vai ekvivalents</t>
  </si>
  <si>
    <t>Palodzes sāna pieslēguma profila Sakret Sakret ALB-EW-CS(01)-20 vai ekvivalents montāža</t>
  </si>
  <si>
    <t>Kīmiskā divkomponenta masa HILTI HIT-HY 270 vai ekvivalents</t>
  </si>
  <si>
    <t>Tvaika izolācijas lente Pro Clima Contega SL 12cm vai ekvivalents</t>
  </si>
  <si>
    <t>Paroc akmens vate λ&lt;=0,036 W/(mK) Paroc eXtra vai ekvivalents δ=50 mm</t>
  </si>
  <si>
    <t>FLUGGER FLUTEX 10 matēta akrila krāsa krāsa vai ekvivalents</t>
  </si>
  <si>
    <t>Mūrjava Sakret ZM vai ekvivalents</t>
  </si>
  <si>
    <t>Dībeļa un skrūves komplekts Wurth W-UR F 10 vai ekvivalents</t>
  </si>
  <si>
    <r>
      <t xml:space="preserve">Fasādes sienas </t>
    </r>
    <r>
      <rPr>
        <b/>
        <sz val="10"/>
        <color indexed="8"/>
        <rFont val="Arial"/>
        <family val="2"/>
      </rPr>
      <t>S2''</t>
    </r>
    <r>
      <rPr>
        <sz val="10"/>
        <color indexed="8"/>
        <rFont val="Arial"/>
        <family val="2"/>
      </rPr>
      <t xml:space="preserve"> gruntēšana, siltināšana līmējot Paroc akmens vate Linio15  λ≤0.037 W/(Kxm²) plāksnes 180mm biezumā ar līmjavu Ceresit CT 180, stiprinot ar dībeļiem</t>
    </r>
  </si>
  <si>
    <t>Fasādes logu ailu augšējās un sānu plākņu siltināšana, S3  (projekta lapa AR-11)</t>
  </si>
  <si>
    <t>Logu un ārdurvju pielaiduma profila Ejot 108 plus vai ekvivalents montāža</t>
  </si>
  <si>
    <t>Logu un ārdurvju izolēšana ar pretvēja izolācijas limlentes Contega Exo no ārpuses</t>
  </si>
  <si>
    <t>Palodzes sāna pieslēguma profila Sakret ALB-EW-CS(01)-20 vai ekvivalents montāža</t>
  </si>
  <si>
    <t>Logu aiļu apakšējās plāknes apdare S4 (projekta lapa AR-11)</t>
  </si>
  <si>
    <t>Ārējo skārda palodžu līdz 250mm platumā montāža logiem</t>
  </si>
  <si>
    <t>Rūpnieciski krāsota tērauda palodzes, b=0.5 mm</t>
  </si>
  <si>
    <t>Stūra leņķa ar lāseni Ejot P600 vai ekvivalents montāža (Mezgls A, lapā AR-10)</t>
  </si>
  <si>
    <t xml:space="preserve">Karoga kāta turētāja izgatavošana (2.9 kg) un montāža pie sienas ar ķīmiskiem enkuriem Hilti HIT-HY 170 </t>
  </si>
  <si>
    <t xml:space="preserve">Pagraba griestu siltinājums, P-1 </t>
  </si>
  <si>
    <t xml:space="preserve">Paroc akmens PAROC CGL 20cy lamellas δ=120 mm ar gruntskrāsojumu vai ekvivalents </t>
  </si>
  <si>
    <t>Pamata siltinājums no pagraba aukstās daļas b=150mm (zem zemes) C-2</t>
  </si>
  <si>
    <t>Vertikālas  hidroizolācijas ierīkošana ar bituma sastāvu Ceresit CP43</t>
  </si>
  <si>
    <t>Bituma emulsija pamatņu gruntēšanai Ceresit CP41 vai ekvivalents</t>
  </si>
  <si>
    <t>Elastīga bituma masa armēta ar šķiedrām Ceresit CP43 vai ekvivalents</t>
  </si>
  <si>
    <r>
      <t xml:space="preserve">Cokola </t>
    </r>
    <r>
      <rPr>
        <b/>
        <sz val="10"/>
        <rFont val="Arial"/>
        <family val="2"/>
      </rPr>
      <t>C2</t>
    </r>
    <r>
      <rPr>
        <sz val="10"/>
        <rFont val="Arial"/>
        <family val="2"/>
      </rPr>
      <t xml:space="preserve"> siltināšana ar putupolisterolu λ&lt;=0,035 W/(mK) Finnfoam F-300 150mm biezumā stiprinot ar līmjavu un dībeļiem</t>
    </r>
  </si>
  <si>
    <r>
      <t xml:space="preserve">Cokola </t>
    </r>
    <r>
      <rPr>
        <b/>
        <sz val="10"/>
        <rFont val="Arial"/>
        <family val="2"/>
      </rPr>
      <t>C1</t>
    </r>
    <r>
      <rPr>
        <sz val="10"/>
        <rFont val="Arial"/>
        <family val="2"/>
      </rPr>
      <t xml:space="preserve"> siltināšana ar putupolisterolu λ&lt;=0,035 W/(mK) Tehnonicol XPS Carbon XPS 35-300 150mm biezumā stiprinot ar līmjavu un dībeļiem</t>
    </r>
  </si>
  <si>
    <t>Gatavais tonētais silikona apmetums (Faktūra - akmentiņi 2.5mm) Ceresit CT74 vai ekvivalents</t>
  </si>
  <si>
    <t xml:space="preserve">Cokola sienas gruntēšana un apmešana </t>
  </si>
  <si>
    <r>
      <t xml:space="preserve">Logu aiļu augšējās un sānu plākņu </t>
    </r>
    <r>
      <rPr>
        <b/>
        <sz val="10"/>
        <rFont val="Arial"/>
        <family val="2"/>
      </rPr>
      <t>S3</t>
    </r>
    <r>
      <rPr>
        <sz val="10"/>
        <rFont val="Arial"/>
        <family val="2"/>
      </rPr>
      <t xml:space="preserve"> apmēšana ar Ceresit dekoratīvo gatavu tonētu silikona apmetumu</t>
    </r>
  </si>
  <si>
    <t>Cokola sienas gruntēšana un apmešana ar Ceresit dekoratīvo gatavu tonētu silikona apmetumu</t>
  </si>
  <si>
    <t>Pamata siltinājums no pagraba aukstās daļas b=150mm (zem zemes) C-2 kopā:</t>
  </si>
  <si>
    <t>Pagraba sienas siltinājums no pagraba aukstās daļas b=150mm (virszemes daļā) S-1</t>
  </si>
  <si>
    <r>
      <t xml:space="preserve">Armējošā stiklašķiedras sieta 160g/m2 stiprināšana vienā kārtā un izlīdzināšana ar Ceresit līmjavu fasādes sienām </t>
    </r>
    <r>
      <rPr>
        <b/>
        <sz val="10"/>
        <rFont val="Arial"/>
        <family val="2"/>
      </rPr>
      <t>S1</t>
    </r>
  </si>
  <si>
    <r>
      <t xml:space="preserve">Fasādes sienām </t>
    </r>
    <r>
      <rPr>
        <b/>
        <sz val="10"/>
        <rFont val="Arial"/>
        <family val="2"/>
      </rPr>
      <t>S1</t>
    </r>
    <r>
      <rPr>
        <sz val="10"/>
        <rFont val="Arial"/>
        <family val="2"/>
      </rPr>
      <t xml:space="preserve"> gruntēšana</t>
    </r>
  </si>
  <si>
    <t>Pagraba sienas siltinājums no pagraba aukstās daļas b=150mm (virszemes daļā) S-1   kopā:</t>
  </si>
  <si>
    <t>1.stāva griestu siltināšana (apkurināmo telpu grīdas) P-2</t>
  </si>
  <si>
    <t xml:space="preserve">Paroc akmens PAROC CGL 20cy lamellas δ=150 mm ar gruntskrāsojumu vai ekvivalents </t>
  </si>
  <si>
    <t>Dībeļi Ejot TID-T  d8/60x195mm</t>
  </si>
  <si>
    <r>
      <t>Armējošā stiklašķiedras sieta 160g/m2 stiprināšana vienā kārtā un izlīdzināšana ar Ceresit līmjavu griestiem</t>
    </r>
    <r>
      <rPr>
        <b/>
        <sz val="10"/>
        <rFont val="Arial"/>
        <family val="2"/>
      </rPr>
      <t xml:space="preserve"> P2</t>
    </r>
  </si>
  <si>
    <r>
      <t xml:space="preserve">1.stāva griestu </t>
    </r>
    <r>
      <rPr>
        <b/>
        <sz val="10"/>
        <rFont val="Arial"/>
        <family val="2"/>
      </rPr>
      <t>P-2</t>
    </r>
    <r>
      <rPr>
        <sz val="10"/>
        <rFont val="Arial"/>
        <family val="2"/>
      </rPr>
      <t xml:space="preserve"> zem apkurināmo telpu gruntēšana un apmešana ar Ceresit dekoratīvo gatavu tonētu silikona apmetumu</t>
    </r>
  </si>
  <si>
    <t xml:space="preserve">1.stāva griestu siltināšana (apkurināmo telpu grīdas) P-2 kopā: </t>
  </si>
  <si>
    <r>
      <t>Armējošā stiklašķiedras sieta 160g/m2 stiprināšana vienā kārtā un izlīdzināšana ar Ceresit līmjavu griestiem</t>
    </r>
    <r>
      <rPr>
        <b/>
        <sz val="10"/>
        <rFont val="Arial"/>
        <family val="2"/>
      </rPr>
      <t xml:space="preserve"> </t>
    </r>
  </si>
  <si>
    <t>Universāls plānkārtas līdzinātājs, balts Ceresit CT34 vai ekvivalents</t>
  </si>
  <si>
    <t>Silikona krāsa fasādēm Ceresit CT48 vai ekvivalents</t>
  </si>
  <si>
    <t xml:space="preserve">Horizontālas hidroizolācijas ierīkošana ar cementa bāzes sastāvu Ceresit CR90 </t>
  </si>
  <si>
    <t>Jaunizbūvēto lieveņu grīdas apdare (AR-16)</t>
  </si>
  <si>
    <t>m2</t>
  </si>
  <si>
    <r>
      <t>m</t>
    </r>
    <r>
      <rPr>
        <vertAlign val="superscript"/>
        <sz val="10"/>
        <color indexed="8"/>
        <rFont val="Arial"/>
        <family val="2"/>
      </rPr>
      <t>2</t>
    </r>
  </si>
  <si>
    <r>
      <t xml:space="preserve">1.stāva griestu </t>
    </r>
    <r>
      <rPr>
        <b/>
        <sz val="10"/>
        <color indexed="8"/>
        <rFont val="Arial"/>
        <family val="2"/>
      </rPr>
      <t>P-2</t>
    </r>
    <r>
      <rPr>
        <sz val="10"/>
        <color indexed="8"/>
        <rFont val="Arial"/>
        <family val="2"/>
      </rPr>
      <t xml:space="preserve"> zem apkurināmo telpu attīrīšana no netīrumiem, atslāņotā un nodrupušā apmetuma un abrazīvā daļiņām</t>
    </r>
  </si>
  <si>
    <t>Salizturīgas āra flīzes nodrošinātas ar pretslīdi</t>
  </si>
  <si>
    <t>Vienkomponenta poliuretāna blīvētājs Ceresit CS29 300ml vai ekvivalents</t>
  </si>
  <si>
    <t>Līme Super flexible Ceresit CM 17 vai ekvivalents</t>
  </si>
  <si>
    <t>Ķīmiski noturīgs, krāsains divkomponentu epoksīdu flīžu šuvotājs Ceresit CE79 vai ekvivalents</t>
  </si>
  <si>
    <t>Lieveņu grīdas flīzēšana, šuvošana</t>
  </si>
  <si>
    <t xml:space="preserve">Jaunizbūvēto lieveņu grīdas apdare kopā: </t>
  </si>
  <si>
    <t>Betona bruģakmens segums pie ieejām</t>
  </si>
  <si>
    <t>Esošo dzelzsbetona plātņu ar apakškārtu demontāža</t>
  </si>
  <si>
    <t>Grants - smilts maisījums 0/15  ar piegādi</t>
  </si>
  <si>
    <t>Smiltis ar piegādi</t>
  </si>
  <si>
    <t>Smilšu cementa pamatojuma izveidošana 50 mm biezumā</t>
  </si>
  <si>
    <t xml:space="preserve">Betona bruģakmens segums pie ieejām kopā: </t>
  </si>
  <si>
    <t xml:space="preserve">Jumta siltumizolācijas kārtas demontāža </t>
  </si>
  <si>
    <t>Jumta un parapetu virsmu attīrīšana no netīrumiem un visām abrazīvām daļiņām (smiltis, sūnas)</t>
  </si>
  <si>
    <t>Vienkomponenta minerālā pretkorozijas kontaktjava „2 in 1” Ceresit CN30 vai ekvivalents</t>
  </si>
  <si>
    <t>Rupjgraudaina java betona labošanai Ceresit CN26 vai ekvivalents</t>
  </si>
  <si>
    <t>Tvaika izolācijas plēves ieklāšana</t>
  </si>
  <si>
    <t xml:space="preserve">Tvaika izolācijas plēve </t>
  </si>
  <si>
    <t>Kingspan Therma TP10 vai ekvivalents</t>
  </si>
  <si>
    <t>Slīpumu veidojošo slāni no poliuretāna siltumizolācijas λ=0.022W/mK, b=0-250 mm Kingspan Therma TP10 vai ekvivalents izveidošana</t>
  </si>
  <si>
    <t>Jumta virsmas siltināšana ar akmens vati  λ=0.022W/mK Kingspan Therma TP10 δ=100mm vai ekvivalents</t>
  </si>
  <si>
    <t>Jumta virsmas siltināšana ar akmens vati  λ=0.026W/mK Kingspan Therma TR20 δ=80mm vai ekvivalents</t>
  </si>
  <si>
    <t>Ēkas jumta segums J-1 (lapa AR-6, AR-12)</t>
  </si>
  <si>
    <t>Ēkas jumta segums J-1  kopā:</t>
  </si>
  <si>
    <t>Slīpumu veidojošo slāni no poliuretāna siltumizolācijas λ=0.022W/mK, b=0-200 mm Kingspan Therma TP10 vai ekvivalents izveidošana</t>
  </si>
  <si>
    <t>Jumta virsmas siltināšana ar akmens vati  λ=0.022W/mK Kingspan Therma TP10 δ=160mm vai ekvivalents</t>
  </si>
  <si>
    <r>
      <t>m</t>
    </r>
    <r>
      <rPr>
        <vertAlign val="superscript"/>
        <sz val="10"/>
        <color indexed="8"/>
        <rFont val="Arial"/>
        <family val="2"/>
      </rPr>
      <t>3</t>
    </r>
  </si>
  <si>
    <r>
      <t>m</t>
    </r>
    <r>
      <rPr>
        <vertAlign val="superscript"/>
        <sz val="10"/>
        <rFont val="Arial"/>
        <family val="2"/>
      </rPr>
      <t>3</t>
    </r>
  </si>
  <si>
    <t>Ģeotekstils 300 g/m2 ieklāšana</t>
  </si>
  <si>
    <t>Drenāžas slānis ZinCO Floradrain FD 25-E vai ekvivalents</t>
  </si>
  <si>
    <t>Drenāžas slāņa ZinCO Floradrain FD 25-E ieklāšana</t>
  </si>
  <si>
    <t>Ēkas jumta segums J-2 kopā:</t>
  </si>
  <si>
    <t>Stiprinājuma detaļas un palīgmateriāli</t>
  </si>
  <si>
    <t>Jumta plātnes 25mm biezumā betonēšana ar betonu C25/30</t>
  </si>
  <si>
    <t>Lieveņa plātnes 100mm biezumā betonēšana ar betonu C25/30</t>
  </si>
  <si>
    <t>Jumta virsmas flīzēšana, šuvošana</t>
  </si>
  <si>
    <t xml:space="preserve">Vertikālas un horizontālās hidroizolācijas ierīkošana ar cementa bāzes sastāvu Ceresit CR90 uz sienām zem grīdlīstēm </t>
  </si>
  <si>
    <t>Blīvējošā lente Ceresit CL152 vai ekvivalents</t>
  </si>
  <si>
    <t>Polietilēna putu aukla termošuvēm Ceresit CS40 vai ekvivalents</t>
  </si>
  <si>
    <t>Ēkas jumta segums J-2 (lapa AR-6, AR-14)</t>
  </si>
  <si>
    <t>Jumta grīdlīstes h=20cm flīzēšana, šuvošana, izolēšana saskaņā ar mezglu Nr.4 AR14</t>
  </si>
  <si>
    <t>Kolle beton keramzīta bloki, 3 Mpa 300x185x490mm vai ekvivalents</t>
  </si>
  <si>
    <r>
      <t xml:space="preserve">Parapeta sienas </t>
    </r>
    <r>
      <rPr>
        <b/>
        <sz val="10"/>
        <color indexed="8"/>
        <rFont val="Arial"/>
        <family val="2"/>
      </rPr>
      <t>S2a"</t>
    </r>
    <r>
      <rPr>
        <sz val="10"/>
        <color indexed="8"/>
        <rFont val="Arial"/>
        <family val="2"/>
      </rPr>
      <t xml:space="preserve"> gruntēšana, siltināšana līmējot Paroc akmens vate Linio15  λ≤0.037 W/(Kxm²) plāksnes 50mm biezumā ar līmjavu Ceresit CT 180, stiprinot ar dībeļiem</t>
    </r>
  </si>
  <si>
    <t>Paroc akmens vate Linio15 δ=50 mm vai ekvivalents</t>
  </si>
  <si>
    <t>Fasādes izolācijas tapa Ejot ejotherm STR U 2 G Ø8/60 115</t>
  </si>
  <si>
    <t>Antiseptētas un apstrādātas ar antipirēnu koka lata  50(h)x50 mm, s=400 mm</t>
  </si>
  <si>
    <t>Tērauda stūra leņķis ar ribu 50x50x35x2 mm, s=300mm</t>
  </si>
  <si>
    <t xml:space="preserve">Jumta parapeta koka karkasu izbūve, siltināšana ar akmens vates plāksnēm (λ&lt;=0,036 W/(mK)) un apdare ar skārda nosegdetāļu </t>
  </si>
  <si>
    <t>Paroc akmens vate Paroc eXtra δ=50 mm vai ekvivalents</t>
  </si>
  <si>
    <t xml:space="preserve">Ritumena ruļļu materiāls </t>
  </si>
  <si>
    <t>Cinkotas saliektas stiprinājuma loksnes 150x150x100mm, b=1.5mm</t>
  </si>
  <si>
    <t>Nosegskārds [8]- cinkotas tērauda loksnes, b=0.5 mm</t>
  </si>
  <si>
    <t>Parapeta 300mm biezumā mūrēšana ar Kolle beton keramzīta blokiem, 3 Mpa, saenkurejot ar esošo nesošo konstrukciju</t>
  </si>
  <si>
    <t>Nosegskārds [9]- cinkotas tērauda loksnes, b=0.5 mm</t>
  </si>
  <si>
    <t xml:space="preserve">Jumta pārkares parapeta cinkota skārda lāseņa pa perimetru stiprināšana </t>
  </si>
  <si>
    <t>Ventilācijas skursteņu atjaunošana (lapa AR-15)</t>
  </si>
  <si>
    <t>Mūrjava dūmvadiem vai ekvivalents</t>
  </si>
  <si>
    <t>Pilnie māla ķieģeļi dūmvadiem</t>
  </si>
  <si>
    <r>
      <t xml:space="preserve">Armējošā stiklašķiedras sieta 160g/m2 stiprināšana vienā kārtā un izlīdzināšana ar Ceresit līmjavu ventilācijas skursteņu sienām </t>
    </r>
    <r>
      <rPr>
        <b/>
        <sz val="10"/>
        <rFont val="Arial"/>
        <family val="2"/>
      </rPr>
      <t>S5</t>
    </r>
  </si>
  <si>
    <r>
      <t xml:space="preserve">Ventilācijas skursteņu sienas  </t>
    </r>
    <r>
      <rPr>
        <b/>
        <sz val="10"/>
        <rFont val="Arial"/>
        <family val="2"/>
      </rPr>
      <t>S5</t>
    </r>
    <r>
      <rPr>
        <sz val="10"/>
        <rFont val="Arial"/>
        <family val="2"/>
      </rPr>
      <t xml:space="preserve"> gruntēšana un apmešana ar Ceresit dekoratīvo gatavu tonētu silikona apmetumu</t>
    </r>
  </si>
  <si>
    <r>
      <t xml:space="preserve">Fasādes sienas </t>
    </r>
    <r>
      <rPr>
        <b/>
        <sz val="10"/>
        <rFont val="Arial"/>
        <family val="2"/>
      </rPr>
      <t>S2'</t>
    </r>
    <r>
      <rPr>
        <sz val="10"/>
        <rFont val="Arial"/>
        <family val="2"/>
      </rPr>
      <t xml:space="preserve"> gruntēšana un apmešana ar Ceresit dekoratīvo gatavu tonētu silikona apmetumu</t>
    </r>
  </si>
  <si>
    <r>
      <t xml:space="preserve">Fasādes sienas </t>
    </r>
    <r>
      <rPr>
        <b/>
        <sz val="10"/>
        <rFont val="Arial"/>
        <family val="2"/>
      </rPr>
      <t>S2''</t>
    </r>
    <r>
      <rPr>
        <sz val="10"/>
        <rFont val="Arial"/>
        <family val="2"/>
      </rPr>
      <t xml:space="preserve"> gruntēšana un apmešana ar Ceresit dekoratīvo gatavu tonētu silikona apmetumu</t>
    </r>
  </si>
  <si>
    <t>Nosegskārds - karsti cinkota tērauda loksne, b=0.5 mm</t>
  </si>
  <si>
    <t>Ventilācijas skursteņu sienas pārmūrēšana ar māla ķieģeļiem, virs sienas izveidot slīpumu uz āru no mūrjavas</t>
  </si>
  <si>
    <t>Jumta lietus ūdens savākšanas gūliju HL62.1H/1 no Hutterer&amp;Lechner DN110 montāža, hermetizēšana un izolēšana</t>
  </si>
  <si>
    <t>Esošā seguma demontāža, t.sk. veco kritumu veidojošo slāni</t>
  </si>
  <si>
    <t xml:space="preserve">Balkona grīdas izlīdzināšana ar ātri cietējošo javu Ceresit CN 87 vai ekvivalentu materiālu, slīpumu veidošana  b=15-50mm </t>
  </si>
  <si>
    <t>Balkona sānu malas apdare ar skārda nosegdetāļu/lāseni stiprinot uz karsti cinkotas tērauda loksnes detaļām 60x150x1 mm, s=400 mm</t>
  </si>
  <si>
    <t>Nosegskārds [12] - karsti cinkota tērauda loksne, b=0.5 mm</t>
  </si>
  <si>
    <t>Lāseņa stiprinājums - karsti cinkotas tērauda loksnes 60x150x1 mm, s=400 mm</t>
  </si>
  <si>
    <t xml:space="preserve">Piltuve/Konektors Ø125/90mm </t>
  </si>
  <si>
    <t xml:space="preserve">RUUKKI Notekrene, apaļa ∅125mm - cinkotas tērauda loksnes, ar rūpnieciski krāsotu PURAL pārklājumu, b=0.5 mm </t>
  </si>
  <si>
    <t>RUUKKI notekrenes ∅125mm montāža komplektā ar pituvēm un stiprinājumiem</t>
  </si>
  <si>
    <t>RUUKKI notekcauruļu montāža komplektā ar stiprinājumiem</t>
  </si>
  <si>
    <t xml:space="preserve">RUUKKI Notekcurules, apaļa ∅90 mm - cinkotas tērauda loksnes, ar rūpnieciski krāsotu PURAL pārklājumu, b=0.5 mm </t>
  </si>
  <si>
    <t>Balkonu/lodžiju griestu virsmu esošā krāsojuma, špaktelējuma un netīrumu noņemšana</t>
  </si>
  <si>
    <t>Lodžijas grīdas siltināšana J2 (lapa AR-14)</t>
  </si>
  <si>
    <t>Lodžijas grīdas siltināšana J2 kopā:</t>
  </si>
  <si>
    <t xml:space="preserve">Balkona margas </t>
  </si>
  <si>
    <t>Lodžijas margas paaugstināšana, nosegskārda izbūve</t>
  </si>
  <si>
    <t>Lodžijas margas 300mm biezumā mūrēšana ar Kolle beton keramzīta blokiem, 3 Mpa, saenkurejot ar esošo nesošo konstrukciju, virs blokiem izveidot slīpumu uz āru no mūrjavas</t>
  </si>
  <si>
    <t xml:space="preserve">Lodžijas margas paaugstinājuma koka karkasu izbūve, siltināšana ar akmens vates plāksnēm (λ&lt;=0,036 W/(mK)) un apdare ar skārda nosegdetāļu </t>
  </si>
  <si>
    <t>Lodžijas margas paaugstināšana, nosegskārda izbūve kopā:</t>
  </si>
  <si>
    <t>Piebūves atjaunošana</t>
  </si>
  <si>
    <t>Esošo sienas posmu demontāža</t>
  </si>
  <si>
    <t>Griestu virsmu esošā krāsojuma, špaktelējuma un netīrumu noņemšana</t>
  </si>
  <si>
    <t>Esošā grīdas seguma demontāža, t.sk. veco kritumu veidojošo slāni</t>
  </si>
  <si>
    <t>Sienas virsmu esošā krāsojuma, špaktelējuma un netīrumu noņemšana</t>
  </si>
  <si>
    <r>
      <t>Šuvju un plaisas iztīrīšana, izpūšana un aizpildīšana, sienu virsmu remonts un izlīdzināšana ar Ceresit ZKP sagatavojot apdarei</t>
    </r>
    <r>
      <rPr>
        <sz val="10"/>
        <color indexed="10"/>
        <rFont val="Arial"/>
        <family val="2"/>
      </rPr>
      <t xml:space="preserve"> </t>
    </r>
  </si>
  <si>
    <t>1.stāva griestu siltināšana (apkurināmo telpu grīdas)</t>
  </si>
  <si>
    <t>Sagatavošanas un demontāžas darbi  kopā:</t>
  </si>
  <si>
    <r>
      <t xml:space="preserve">1.stāva griestu </t>
    </r>
    <r>
      <rPr>
        <b/>
        <sz val="10"/>
        <color indexed="8"/>
        <rFont val="Arial"/>
        <family val="2"/>
      </rPr>
      <t>P-2</t>
    </r>
    <r>
      <rPr>
        <sz val="10"/>
        <color indexed="8"/>
        <rFont val="Arial"/>
        <family val="2"/>
      </rPr>
      <t xml:space="preserve"> gruntēšana, siltināšana līmējot PAROC CGL 20cyλ&lt;=0,040 W/(mK) lamellas 150mm biezumā ar līmjavu un dībeļiem</t>
    </r>
  </si>
  <si>
    <r>
      <t xml:space="preserve">1.stāva griestu </t>
    </r>
    <r>
      <rPr>
        <b/>
        <sz val="10"/>
        <rFont val="Arial"/>
        <family val="2"/>
      </rPr>
      <t>P-2</t>
    </r>
    <r>
      <rPr>
        <sz val="10"/>
        <rFont val="Arial"/>
        <family val="2"/>
      </rPr>
      <t xml:space="preserve"> gruntēšana un apmešana ar Ceresit dekoratīvo gatavu tonētu silikona apmetumu</t>
    </r>
  </si>
  <si>
    <t>1.stāva griestu siltināšana (apkurināmo telpu grīdas) kopā:</t>
  </si>
  <si>
    <t>Griestu gruntēšana un špaktelēšana ar Ceresit CT34</t>
  </si>
  <si>
    <t>Griestu krāsošana divās kārtās ar ar Ceresit CT48</t>
  </si>
  <si>
    <t xml:space="preserve">Griestu apdare </t>
  </si>
  <si>
    <t>Griestu apdare  kopā:</t>
  </si>
  <si>
    <t>Sienu apdare S-5</t>
  </si>
  <si>
    <r>
      <t xml:space="preserve">Armējošā stiklašķiedras sieta 160g/m2 stiprināšana vienā kārtā un izlīdzināšana ar Ceresit līmjavu sienām </t>
    </r>
    <r>
      <rPr>
        <b/>
        <sz val="10"/>
        <rFont val="Arial"/>
        <family val="2"/>
      </rPr>
      <t>S5</t>
    </r>
  </si>
  <si>
    <r>
      <t xml:space="preserve">Sienas  </t>
    </r>
    <r>
      <rPr>
        <b/>
        <sz val="10"/>
        <rFont val="Arial"/>
        <family val="2"/>
      </rPr>
      <t>S5</t>
    </r>
    <r>
      <rPr>
        <sz val="10"/>
        <rFont val="Arial"/>
        <family val="2"/>
      </rPr>
      <t xml:space="preserve"> gruntēšana un apmešana ar Ceresit dekoratīvo gatavu tonētu silikona apmetumu</t>
    </r>
  </si>
  <si>
    <t>Sienu apdare S-5 kopā:</t>
  </si>
  <si>
    <t>Grīdas apdare</t>
  </si>
  <si>
    <t xml:space="preserve">Grīdas izlīdzināšana ar ātri cietējošo javu Ceresit CN 87 vai ekvivalentu materiālu, slīpumu veidošana  b=15-50mm </t>
  </si>
  <si>
    <t>Sānu malas apdare ar skārda nosegdetāļu/lāseni</t>
  </si>
  <si>
    <t>Grīdas flīzēšana, šuvošana</t>
  </si>
  <si>
    <t xml:space="preserve">Grīdas apdare kopā: </t>
  </si>
  <si>
    <t>Cokola virsma apdare C-3</t>
  </si>
  <si>
    <t>Cokola sienas attīrīšana no netīrumiem, atlāņotā un nodrupušā apmetuma</t>
  </si>
  <si>
    <r>
      <t xml:space="preserve">Cokola sienas </t>
    </r>
    <r>
      <rPr>
        <b/>
        <sz val="10"/>
        <rFont val="Arial"/>
        <family val="2"/>
      </rPr>
      <t>C3</t>
    </r>
    <r>
      <rPr>
        <sz val="10"/>
        <rFont val="Arial"/>
        <family val="2"/>
      </rPr>
      <t xml:space="preserve"> gruntēšana un apmešana ar Ceresit dekoratīvo gatavu tonētu silikona apmetumu</t>
    </r>
  </si>
  <si>
    <t xml:space="preserve">Cokola virsma apdare C-3 kopā: </t>
  </si>
  <si>
    <t xml:space="preserve">Cinkota skārda lāseņa pa perimetru stiprināšana </t>
  </si>
  <si>
    <t>Nosegskārds- karsti cinkota tērauda loksne, b=0.5 mm</t>
  </si>
  <si>
    <t>Piebūves jumta segums</t>
  </si>
  <si>
    <t xml:space="preserve">Jumta grīdas izlīdzināšana ar ātri cietējošo javu Ceresit CN 87 vai ekvivalentu materiālu, slīpumu veidošana  b=15-50mm </t>
  </si>
  <si>
    <t>Nosegskārds- cinkotas tērauda loksnes, b=0.5 mm</t>
  </si>
  <si>
    <t>Piebūves jumta segums kopā:</t>
  </si>
  <si>
    <t xml:space="preserve">Jumta parapeta apdare ar skārda nosegdetāļu </t>
  </si>
  <si>
    <t>Nosegskārds [11]- cinkotas tērauda loksnes, b=0.5 mm</t>
  </si>
  <si>
    <t>Dībeļi Ejot ejotherm STR U  Ø8 vai ekvivalents</t>
  </si>
  <si>
    <t xml:space="preserve">Pagraba sienas (virs siltumizolācijas slāņa pazemes daļā) hidroizolācija ar cementa bāzes sastāvu Ceresit CR90 </t>
  </si>
  <si>
    <t>Esošās gaismas šahtas betona virsmas attīrīšana, remonts vietām, virsmu izlīdzināšana (izmēri plānā -1390x650mm (ārējais), b=~140mm, dziļums ~600mm)</t>
  </si>
  <si>
    <t>Metāla restes virs gaismas šahtas 1390x650mm montāža</t>
  </si>
  <si>
    <t>Grīdlīstes h=15cm flīzēšana, šuvošana, izolēšana saskaņā ar mezglu Nr.4 AR14</t>
  </si>
  <si>
    <t>Parapeta sienas daļas demontāža</t>
  </si>
  <si>
    <t>Parapetu virsmu attīrīšana no netīrumiem un visām abrazīvām daļiņām</t>
  </si>
  <si>
    <t>Vertikālas un horizontālās hidroizolācijas ierīkošana ar cementa bāzes sastāvu Ceresit CR90 uz sienām zem grīdlīstēm h~150mm</t>
  </si>
  <si>
    <t>Parapeta [11] izbūve  (AR-16, Mezgls 7)</t>
  </si>
  <si>
    <t>Parapeta [11] izbūve (AR-16, Mezgls 7) kopā:</t>
  </si>
  <si>
    <t>Parapetu iekšējās puses sienu apdare (AR-16, Mezgls 7)</t>
  </si>
  <si>
    <t>Parapetu iekšējās puses sienu apdare kopā:</t>
  </si>
  <si>
    <t>Esošā parapeta un jumta skārda nosegdetaļas demontāža</t>
  </si>
  <si>
    <t>Margas H=1.30m izgatavošana no karsti cinkota tērauda elementiem, montāža (6kpl x 5.70m)</t>
  </si>
  <si>
    <t>Margas H=1.20m izgatavošana no karsti cinkota tērauda elementiem, montāža 1. stāvā (6 kpl x 4.0m)</t>
  </si>
  <si>
    <r>
      <t xml:space="preserve">1.stāva griestu </t>
    </r>
    <r>
      <rPr>
        <b/>
        <sz val="10"/>
        <color indexed="8"/>
        <rFont val="Arial"/>
        <family val="2"/>
      </rPr>
      <t xml:space="preserve">P-2 </t>
    </r>
    <r>
      <rPr>
        <sz val="10"/>
        <color indexed="8"/>
        <rFont val="Arial"/>
        <family val="2"/>
      </rPr>
      <t xml:space="preserve">zem apkurināmo telpu gruntēšana, siltināšana līmējot PAROC CGL 20cyλ&lt;=0,040 W/(mK) lamellas 150mm biezumā ar līmjavu </t>
    </r>
  </si>
  <si>
    <t>Griestu apdare virs ieejām</t>
  </si>
  <si>
    <t xml:space="preserve">Griestu apdare virs ieejām kopā: </t>
  </si>
  <si>
    <t>Griestu virs ieejām attīrīšana no netīrumiem, atslāņotā un nodrupušā apmetuma un abrazīvā daļiņām</t>
  </si>
  <si>
    <r>
      <t>Armējošā stiklašķiedras sieta 160g/m2 stiprināšana vienā kārtā un izlīdzināšana ar Ceresit līmjavu griestiem</t>
    </r>
    <r>
      <rPr>
        <b/>
        <sz val="10"/>
        <rFont val="Arial"/>
        <family val="2"/>
      </rPr>
      <t xml:space="preserve"> virs ieejā</t>
    </r>
  </si>
  <si>
    <t>Griestu virs ieejām gruntēšana un špaktelēšana ar Ceresit CT34</t>
  </si>
  <si>
    <t>Griestu virs ieejām krāsošana divās kārtās ar ar Ceresit CT48</t>
  </si>
  <si>
    <t>Ieejas kāpnes un lieveņa margas H=1.0m izgatavošana no karsti cinkota tērauda konstrukcijas, montāža 4 kpl x  11.80m</t>
  </si>
  <si>
    <t>Lieveņu sānu malas apdare ar skārda nosegdetāļām/lāseni (mezgls 8)</t>
  </si>
  <si>
    <t>Lieveņu grīdlīstes h=15cm flīzēšana, šuvošana, izolēšana saskaņā ar mezglu Nr.4 AR14</t>
  </si>
  <si>
    <t>Grants - smilts maisījuma 400mm biezumā piebēršana, blietēšana mehanizēti un roku darbā pa 200mm kārtām</t>
  </si>
  <si>
    <t>Pagraba griestu siltinājums, P-1 kopā:</t>
  </si>
  <si>
    <r>
      <t xml:space="preserve">Pagraba griestu </t>
    </r>
    <r>
      <rPr>
        <b/>
        <sz val="10"/>
        <color indexed="8"/>
        <rFont val="Arial"/>
        <family val="2"/>
      </rPr>
      <t>P2</t>
    </r>
    <r>
      <rPr>
        <sz val="10"/>
        <color indexed="8"/>
        <rFont val="Arial"/>
        <family val="2"/>
      </rPr>
      <t xml:space="preserve"> gruntēšana, siltināšana līmējot PAROC CGL 20cyλ&lt;=0,040 W/(mK) lamellas 120mm biezumā ar līmjavu </t>
    </r>
  </si>
  <si>
    <t>Līme polistirolam Ceresit CT 84 aerosols 750ml vai ekvivalents</t>
  </si>
  <si>
    <t>Armējošā stiklašķiedras sieta 160g/m2 stiprināšana vienā kārtā un izlīdzināšana ar līmjavu Ceresit CT190</t>
  </si>
  <si>
    <r>
      <t xml:space="preserve">Fasādes sienas </t>
    </r>
    <r>
      <rPr>
        <b/>
        <sz val="10"/>
        <color indexed="8"/>
        <rFont val="Arial"/>
        <family val="2"/>
      </rPr>
      <t>S1</t>
    </r>
    <r>
      <rPr>
        <sz val="10"/>
        <color indexed="8"/>
        <rFont val="Arial"/>
        <family val="2"/>
      </rPr>
      <t xml:space="preserve"> gruntēšana, siltināšana līmējot Paroc akmens vate Linio15  λ≤0.037 W/(Kxm²) plāksnes 150mm biezumā ar līmjavu Ceresit CT 180, stiprinot ar dībeļiem</t>
    </r>
  </si>
  <si>
    <t>Paroc akmens vate Linio15 δ=150 mm vai ekvivalents</t>
  </si>
  <si>
    <t>Fasādes izolācijas tapa Ejot ejotherm STR U 2 G Ø8/60 215</t>
  </si>
  <si>
    <t>Jumta hidroizolācijas uzraudzības sistēmas Controlit GS izveidošana, ieskaitot uzlocījumu pie skurteņiem, malām</t>
  </si>
  <si>
    <t>Jumta seguma no bitumena ruļļu materiāla TECHNONICOL Technoelast EKP K-YC 5500 vai ekvivalents izveidošana, ieskaitot uzlocījumu pie skurteņiem, malām</t>
  </si>
  <si>
    <t>Sākņu drošas hidroizolācijas membrānas WOLFIN M sd 15mm ieklāšana</t>
  </si>
  <si>
    <t>Sākņu drošas hidroizolācijas membrānas WOLFIN M sd 15mm vai ekvivalents</t>
  </si>
  <si>
    <t>Jumta grīdlīstes h=15cm flīzēšana, šuvošana, izolēšana saskaņā ar mezglu Nr.4 AR14</t>
  </si>
  <si>
    <t>Parapeta 250mm biezumā mūrēšana ar Kolle beton keramzīta blokiem, 3 Mpa, saenkurejot ar esošo nesošo konstrukciju, virs blokiem izveidot slīpumu uz āru no mūrjavas</t>
  </si>
  <si>
    <t>Kolle beton keramzīta bloki, 3 Mpa 250x185x490mm vai ekvivalents</t>
  </si>
  <si>
    <t>Stūra leņķa ar lāseni Ejot P600 vai ekvivalents montāža tikai mezglam 3</t>
  </si>
  <si>
    <t>Ēkas jumta J-1 parapeta [8] izbūve (mezgls 4  lapa AR-14)</t>
  </si>
  <si>
    <t>Ēkas jumta J-1 parapeta [8] izbūve  kopā:</t>
  </si>
  <si>
    <t>Ēkas jumta J-2 parapeta [8] izbūve (mezgls 4  lapa AR-14)</t>
  </si>
  <si>
    <t xml:space="preserve">Ventilācijas ķieģeļu mūra skursteņa jumtiņu izgatavošana no karsti cinkota skārda b=0.9 mm komplektā karsti cinkota skārda stiprinājuma detaļām 20x2mm, montāža </t>
  </si>
  <si>
    <t>Sienas kāpnes ORIMA AS1 H=3.8m vai ekvivalents (A1 ugunsreakcijas klases būvizstrādājums) montāža pie fasādes sienām, stiprinājuma vietas hermetizēšana ar Soudaflex 40fc vai ekvivalents</t>
  </si>
  <si>
    <t>Jumta drošības margas H=600mm izgatavošana no karsti cinkota tērauda konstrukcijas, montāža pie parapeta sienām, stiprinājuma vietas hermetizēšana ar Soudaflex 40fc vai ekvivalents</t>
  </si>
  <si>
    <t>Ventilācijas skārda šahtu atjaunošana pilnā apmērā</t>
  </si>
  <si>
    <t>Estrudēts putupolisterols Tehnonicol XPS Carbon XPS 35-300 50mm  vai ekvivalents</t>
  </si>
  <si>
    <t>Slīpumu veidojošo botriņu [8] pie parapeta no putupolisterola Tehnonicol XPS Carbon XPS 35-3000vai ekvivalents izveidošana</t>
  </si>
  <si>
    <t>Esošo ārdurvju bloku demontāža - 16gab</t>
  </si>
  <si>
    <t>Vertikālas hidroizolācijas ierīkošana ar cementa bāzes sastāvu Ceresit CR90 uz sienām h~200mm</t>
  </si>
  <si>
    <t>Balkona margas H=1.20m izgatavošana no karsti cinkota tērauda elementiem, montāža 1. stāvā (6kpl x 7.0m)</t>
  </si>
  <si>
    <t>Balkona margas H=1.30m izgatavošana no karsti cinkota tērauda elementiem, montāža 2. stāvā (6kpl x 7.0m)</t>
  </si>
  <si>
    <t>Balkona margas H=1.30m izgatavošana no karsti cinkota tērauda elementiem, montāža 2. stāvā (2kpl x 11.50m)</t>
  </si>
  <si>
    <t>Balkona margas H=1.30m izgatavošana no karsti cinkota tērauda elementiem, montāža 2. stāvā (2kpl x 10.60m)</t>
  </si>
  <si>
    <t>Armējošā stiklašķiedras sieta 160g/m2 stiprināšana vienā kārtā un izlīdzināšana ar Ceresit līmjavu balkonu/lodžiju griestiem</t>
  </si>
  <si>
    <t>Balkonu/lodžiju griestu gruntēšana un špaktelēšana ar Ceresit CT34</t>
  </si>
  <si>
    <t>Balkonu/lodžiju griestu krāsošana divās kārtās ar ar Ceresit CT48</t>
  </si>
  <si>
    <t xml:space="preserve">Balkonu/lodžiju griestu virsmu atjaunošana kopā: </t>
  </si>
  <si>
    <t>Balkonu/lodžiju griestu virsmu atjaunošana (lapa AR-13)</t>
  </si>
  <si>
    <t xml:space="preserve">Lodžijas grīdas izlīdzināšana ar ātri cietējošo javu Ceresit CN 87 vai ekvivalentu materiālu, slīpumu veidošana  b=15-50mm </t>
  </si>
  <si>
    <t>Sākņu drošas hidroizolācijas membrānas WOLFIN M sd 15m ieklāšana</t>
  </si>
  <si>
    <t>Sākņu drošas hidroizolācijas membrānas WOLFIN M sd 15m vai ekvivalents</t>
  </si>
  <si>
    <t>Vertikālas hidroizolācijas ierīkošana ar cementa bāzes sastāvu Ceresit CR90 uz sienām zem grīdlīstēm H=20cm</t>
  </si>
  <si>
    <t>Ēkas jumta J1 Parapeta [9] izbūve (mezgls 3  lapa AR-13)</t>
  </si>
  <si>
    <t>Ēkas jumta J-1 Parapeta [9] izbūve  kopā:</t>
  </si>
  <si>
    <t>Ēkas jumta J-2 parapeta [8] izbūve  kopā:</t>
  </si>
  <si>
    <t>Lieko grunti savākšana un izvešana uz izgāztuvi</t>
  </si>
  <si>
    <t>Lokālā tāme Nr.14</t>
  </si>
  <si>
    <t>Nopl.strāvas automāts 4p25A 30mA Type AC</t>
  </si>
  <si>
    <t>Automāts 1C6A</t>
  </si>
  <si>
    <t>Automāts 1C13A</t>
  </si>
  <si>
    <t>Gaismeklis  L1 Oprawa VERA LO2065 20W IP65 IK10</t>
  </si>
  <si>
    <t>Montāžas plāksne ievietošanai siltinājumā MDZ</t>
  </si>
  <si>
    <t>Izgaismots evakuācijas izeju un evakuācijas ceļu norādītājs v/a LED 1W 3h universāls (ar uzl.) IP65 ONTEC S</t>
  </si>
  <si>
    <t>Aksesuārs “plāksne” Ontec S avārijas gaismeklim</t>
  </si>
  <si>
    <t>Izgaismots evakuācijas izeju un evakuācijas ceļu norādītājs v/a Luxa IP65 IK07 8W 1h  OVA37098E</t>
  </si>
  <si>
    <t>Aizsardzības režģis   OVA50343E</t>
  </si>
  <si>
    <t>Evakuācijas ceļi</t>
  </si>
  <si>
    <t>Iekšpagalma ieejas liveņu demontāža</t>
  </si>
  <si>
    <t xml:space="preserve">Pagraba ieejas mezglu demontāža </t>
  </si>
  <si>
    <t>Parapeta iekšējās virsmas S2'' apdare</t>
  </si>
  <si>
    <r>
      <t xml:space="preserve">Parapeta iekšējās virsmas </t>
    </r>
    <r>
      <rPr>
        <b/>
        <sz val="10"/>
        <color indexed="8"/>
        <rFont val="Arial"/>
        <family val="2"/>
      </rPr>
      <t>S2''</t>
    </r>
    <r>
      <rPr>
        <sz val="10"/>
        <color indexed="8"/>
        <rFont val="Arial"/>
        <family val="2"/>
      </rPr>
      <t xml:space="preserve"> gruntēšana, siltināšana līmējot Paroc akmens vate Linio15  λ≤0.037 W/(Kxm²) plāksnes 50mm biezumā ar līmjavu Ceresit CT 180, stiprinot ar dībeļiem</t>
    </r>
  </si>
  <si>
    <t xml:space="preserve">Fasādes izolācijas tapa Ejot ejotherm STR U 2 G Ø8/60 </t>
  </si>
  <si>
    <r>
      <t xml:space="preserve">Armējošā stiklašķiedras sieta 160g/m2 stiprināšana vienā kārtā un izlīdzināšana ar Ceresit līmjavu parapeta iekšējai virsmai </t>
    </r>
    <r>
      <rPr>
        <b/>
        <sz val="10"/>
        <rFont val="Arial"/>
        <family val="2"/>
      </rPr>
      <t>S2''</t>
    </r>
  </si>
  <si>
    <r>
      <t xml:space="preserve">Parapeta iekšējās virsmas </t>
    </r>
    <r>
      <rPr>
        <b/>
        <sz val="10"/>
        <rFont val="Arial"/>
        <family val="2"/>
      </rPr>
      <t>S2''</t>
    </r>
    <r>
      <rPr>
        <sz val="10"/>
        <rFont val="Arial"/>
        <family val="2"/>
      </rPr>
      <t xml:space="preserve"> gruntēšana un apmešana ar Ceresit dekoratīvo gatavu tonētu silikona apmetumu</t>
    </r>
  </si>
  <si>
    <t>Parapeta iekšējās virsmas S2'' apdare kopā:</t>
  </si>
  <si>
    <t>Elektoapgādes un zibens aizsardzības sistēma</t>
  </si>
  <si>
    <t xml:space="preserve"> 1. Projektā dotās atsauces uz konkrētu firmu izstrādātiem būvmateriāliem ir kā kvalitātes standarts. Būvorganizācija un pasūtītājs būvniecības laikā drīkst izmantot citu firmu izstrādājumus, kuru tehniskie un kvalitātes rādītāji ir ekvivalenti, vai augstāki nekā projektā norādītam būvmateriālam. Izmaiņas saskaņot ar projekta autoriem un pasūtītāju.</t>
  </si>
  <si>
    <t xml:space="preserve"> BŪVNIECĪBAS KOPTĀME</t>
  </si>
  <si>
    <t>Būves nosaukums:</t>
  </si>
  <si>
    <t>Objekta nosaukums :</t>
  </si>
  <si>
    <t>Objekta adrese:</t>
  </si>
  <si>
    <t xml:space="preserve">Iepirkuma Nr.: </t>
  </si>
  <si>
    <t>Tāme sastādīta</t>
  </si>
  <si>
    <t>Elektroapgādes un zibens aizsardzības sistēma</t>
  </si>
  <si>
    <t>VESELĪBAS IELĀ 7, OLAINĒ, OLAINES NOVADĀ.</t>
  </si>
  <si>
    <t xml:space="preserve">Izglītības un veselības aprūpes iestāžu ēka </t>
  </si>
  <si>
    <t xml:space="preserve"> Izglītības un veselības aprūpes iestāžu ēkas energoefektivitātes paaugstināšana</t>
  </si>
  <si>
    <t xml:space="preserve">Sastādīja: </t>
  </si>
  <si>
    <t xml:space="preserve">Sertifikāta Nr. </t>
  </si>
  <si>
    <t>Virsizdevumi %:</t>
  </si>
  <si>
    <t>Plānotā peļņa %:</t>
  </si>
  <si>
    <t>Vispārbūvnieciskie darbi</t>
  </si>
  <si>
    <t xml:space="preserve"> BŪVNIECĪBAS KOPSAVILKUMS</t>
  </si>
  <si>
    <t>Būves adrese</t>
  </si>
  <si>
    <t>Liekās grunts savākšana un izvešana uz izgāztuvi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</si>
  <si>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</si>
  <si>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</si>
  <si>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</si>
  <si>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</si>
  <si>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</si>
  <si>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</si>
  <si>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</si>
  <si>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</si>
  <si>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</si>
  <si>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</si>
  <si>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</si>
  <si>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</si>
  <si>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</si>
  <si>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</si>
  <si>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</si>
  <si>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</si>
  <si>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</si>
  <si>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</si>
  <si>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</si>
  <si>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</si>
  <si>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</si>
  <si>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</si>
  <si>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</si>
  <si>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</si>
  <si>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</si>
  <si>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</si>
  <si>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</si>
  <si>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</si>
  <si>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</si>
  <si>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</si>
  <si>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</si>
  <si>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</si>
  <si>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</si>
  <si>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</si>
  <si>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</si>
  <si>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</si>
  <si>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</si>
  <si>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</si>
  <si>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</si>
  <si>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</si>
  <si>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</si>
  <si>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</si>
  <si>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</si>
  <si>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</si>
  <si>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</si>
  <si>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</si>
  <si>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</si>
  <si>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</si>
  <si>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</si>
  <si>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</si>
  <si>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</si>
  <si>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</si>
  <si>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</si>
  <si>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</si>
  <si>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</si>
  <si>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</si>
  <si>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</si>
  <si>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</si>
  <si>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</si>
  <si>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</si>
  <si>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</si>
  <si>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</si>
  <si>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</si>
  <si>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</si>
  <si>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</si>
  <si>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</si>
  <si>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</si>
  <si>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</si>
  <si>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</si>
  <si>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</si>
  <si>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</si>
  <si>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Jumta lūka (projekta lapas AR-16)</t>
  </si>
  <si>
    <t>Sertifikāta Nr.</t>
  </si>
  <si>
    <t>Salizturīgas āra flīzes nodrošinātas ar pretslīdi (~ 12,- EUR bez PVN)</t>
  </si>
  <si>
    <t>Balkona grīdas flīzēšana, šuvošana (~12,- EUR bez PVN)</t>
  </si>
  <si>
    <t>RUUKKI vai ekvivalents notekrenes ∅125mm montāža komplektā ar pituvēm un stiprinājumiem</t>
  </si>
  <si>
    <t>RUUKKI vai ekvivalents notekcauruļu montāža komplektā ar stiprinājumiem</t>
  </si>
  <si>
    <t>Zibensaizsardzība</t>
  </si>
  <si>
    <t>Zibens aizsardzība kopā:</t>
  </si>
  <si>
    <t>Elektoapgāde</t>
  </si>
  <si>
    <t>Elektoapgāde kopā:</t>
  </si>
  <si>
    <t>Evakuācijas ceļi kopā:</t>
  </si>
  <si>
    <r>
      <t xml:space="preserve">Piezīme: </t>
    </r>
    <r>
      <rPr>
        <i/>
        <sz val="10"/>
        <rFont val="Arial"/>
        <family val="2"/>
      </rPr>
      <t>Tāmē ir iekļautas tikai tās pozīcijas, kuras tieši ir saistītas ar ēkas energoefektivitātes paaugstināšanu. Projekta sadaļas, kuras attiecas uz iekšējām durvīm, iekšējiem inženiertīkliem un teritorijas labiekārtošanu tāmē netiek iekļautas un tām nav jāveic aprēķins. Ir jāaprēķina tikai un vienīgi lokālajās tāmēs uzskaitītās pozīcijas.</t>
    </r>
  </si>
  <si>
    <t>ONP 2017/50/ERAF</t>
  </si>
  <si>
    <t>Šuvju iztīrīšana, izpūšana, sienu virsmu remonts un izlīdzināšana ar Ceresit ZKP virs cinkotā metāla sieta (pieņemts apjoms 30% no kopējas platības)</t>
  </si>
  <si>
    <t>Dzelzsbetona pārseguma paneļu šuvju remonts (pieņemts apjoms 20% no kopējas platības)</t>
  </si>
  <si>
    <t>Balkona betona virsmas remonts vietām un izlīdzināšana sagatovojot virsmu apdarei, ievērojot Ceresit PPC sistēmas tehnoloģisko procesu  (pieņemts apjoms 40% no kopējas platības)</t>
  </si>
  <si>
    <t>Balkonu/lodžiju betona virsmas remonts vietām un izlīdzināšana sagatovojot virsmu apdarei, ievērojot Ceresit PPC sistēmas tehnoloģisko procesu  (pieņemts apjoms 40% no kopējas platības)</t>
  </si>
  <si>
    <t>Jumta betona virsmas remonts vietām un izlīdzināšana sagatovojot virsmu apdarei, ievērojot Ceresit PPC sistēmas tehnoloģisko procesu  (pieņemts apjoms 40% no kopējas platības)</t>
  </si>
  <si>
    <t>Ventilācijas skursteņu sienas šuvju iztīrīšana, izpūšana, sienu virsmu remonts un izlīdzināšana ar Ceresit ZKP virs cinkotā metāla sieta (pieņemts apjoms 30% no kopējas platības)</t>
  </si>
  <si>
    <t>Pagraba griestu virsmas remonts vietām ar Schomburg ASO-flexfuge sagatovojot virsmu apdarei (pieņemts apjoms 5% no kopējas platības)</t>
  </si>
  <si>
    <t>Griestu un grīdas betona virsmas remonts vietām un izlīdzināšana sagatovojot virsmu apdarei, ievērojot Ceresit PPC sistēmas tehnoloģisko procesu  (pieņemts apjoms 40% no kopējas platības)</t>
  </si>
  <si>
    <t>Ķieģeļu mūra virsmu remonts un izlīdzināšana ar Ceresit ZKP virs cinkotā metāla sieta (pieņemts apjoms 30% no kopējas platības)</t>
  </si>
  <si>
    <t>Šuvju un plaisas iztīrīšana, izpūšana un aizpildīšana, sienu virsmu remonts un izlīdzināšana ar Ceresit ZKP virs cinkotā metāla sieta (pieņemts apjoms 40% no kopējas platības)</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</si>
</sst>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
    <numFmt numFmtId="188" formatCode="0.0000"/>
    <numFmt numFmtId="189" formatCode="_-* #,##0.0_-;\-* #,##0.0_-;_-* &quot;-&quot;??_-;_-@_-"/>
    <numFmt numFmtId="190" formatCode="_(* #,##0.0_);_(* \(#,##0.0\);_(* &quot;-&quot;??_);_(@_)"/>
    <numFmt numFmtId="191" formatCode="_-* #,##0.0000_-;\-* #,##0.0000_-;_-* &quot;-&quot;????_-;_-@_-"/>
    <numFmt numFmtId="192" formatCode="0.000"/>
    <numFmt numFmtId="193" formatCode="#,##0.000"/>
    <numFmt numFmtId="194" formatCode="#,##0.0000"/>
    <numFmt numFmtId="195" formatCode="#,##0.00000"/>
    <numFmt numFmtId="196" formatCode="0.00000"/>
    <numFmt numFmtId="197" formatCode="0.00000000"/>
    <numFmt numFmtId="198" formatCode="0.000000000"/>
    <numFmt numFmtId="199" formatCode="0.0000000"/>
    <numFmt numFmtId="200" formatCode="0.000000"/>
    <numFmt numFmtId="201" formatCode="0&quot;cilv&quot;"/>
  </numFmts>
  <fonts count="64">
    <font>
      <sz val="10"/>
      <name val="Arial"/>
      <family val="0"/>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i/>
      <sz val="10"/>
      <name val="Arial"/>
      <family val="2"/>
    </font>
    <font>
      <sz val="11"/>
      <name val="Arial"/>
      <family val="2"/>
    </font>
    <font>
      <i/>
      <sz val="6"/>
      <name val="Arial"/>
      <family val="2"/>
    </font>
    <font>
      <sz val="18"/>
      <name val="Arial"/>
      <family val="2"/>
    </font>
    <font>
      <b/>
      <sz val="10"/>
      <name val="Arial"/>
      <family val="2"/>
    </font>
    <font>
      <i/>
      <sz val="11"/>
      <name val="Arial"/>
      <family val="2"/>
    </font>
    <font>
      <sz val="6"/>
      <name val="Arial"/>
      <family val="2"/>
    </font>
    <font>
      <b/>
      <sz val="6"/>
      <name val="Arial"/>
      <family val="2"/>
    </font>
    <font>
      <b/>
      <sz val="8"/>
      <color indexed="12"/>
      <name val="Arial"/>
      <family val="2"/>
    </font>
    <font>
      <b/>
      <sz val="10"/>
      <color indexed="12"/>
      <name val="Arial"/>
      <family val="2"/>
    </font>
    <font>
      <sz val="10"/>
      <color indexed="8"/>
      <name val="Arial"/>
      <family val="2"/>
    </font>
    <font>
      <i/>
      <sz val="10"/>
      <color indexed="8"/>
      <name val="Arial"/>
      <family val="2"/>
    </font>
    <font>
      <sz val="8"/>
      <color indexed="8"/>
      <name val="Arial"/>
      <family val="2"/>
    </font>
    <font>
      <b/>
      <i/>
      <sz val="10"/>
      <name val="Arial"/>
      <family val="2"/>
    </font>
    <font>
      <vertAlign val="superscript"/>
      <sz val="10"/>
      <color indexed="8"/>
      <name val="Arial"/>
      <family val="2"/>
    </font>
    <font>
      <i/>
      <sz val="8"/>
      <color indexed="8"/>
      <name val="Arial"/>
      <family val="2"/>
    </font>
    <font>
      <b/>
      <i/>
      <sz val="10"/>
      <color indexed="18"/>
      <name val="Arial"/>
      <family val="2"/>
    </font>
    <font>
      <b/>
      <i/>
      <sz val="10"/>
      <color indexed="12"/>
      <name val="Arial"/>
      <family val="2"/>
    </font>
    <font>
      <vertAlign val="superscript"/>
      <sz val="10"/>
      <name val="Arial"/>
      <family val="2"/>
    </font>
    <font>
      <b/>
      <i/>
      <sz val="8"/>
      <color indexed="8"/>
      <name val="Arial"/>
      <family val="2"/>
    </font>
    <font>
      <b/>
      <i/>
      <sz val="8"/>
      <color indexed="12"/>
      <name val="Arial"/>
      <family val="2"/>
    </font>
    <font>
      <sz val="9"/>
      <name val="Arial"/>
      <family val="2"/>
    </font>
    <font>
      <b/>
      <u val="single"/>
      <sz val="10"/>
      <name val="Arial"/>
      <family val="2"/>
    </font>
    <font>
      <sz val="12"/>
      <name val="Arial"/>
      <family val="2"/>
    </font>
    <font>
      <i/>
      <sz val="8"/>
      <name val="Arial"/>
      <family val="2"/>
    </font>
    <font>
      <b/>
      <sz val="12"/>
      <name val="Arial"/>
      <family val="2"/>
    </font>
    <font>
      <b/>
      <u val="single"/>
      <sz val="10"/>
      <color indexed="8"/>
      <name val="Arial"/>
      <family val="2"/>
    </font>
    <font>
      <b/>
      <sz val="10"/>
      <color indexed="8"/>
      <name val="Arial"/>
      <family val="2"/>
    </font>
    <font>
      <sz val="11"/>
      <color indexed="17"/>
      <name val="Arial"/>
      <family val="2"/>
    </font>
    <font>
      <i/>
      <sz val="10"/>
      <name val="Arial Narrow"/>
      <family val="2"/>
    </font>
    <font>
      <sz val="10"/>
      <color indexed="10"/>
      <name val="Arial"/>
      <family val="2"/>
    </font>
    <font>
      <b/>
      <sz val="8"/>
      <name val="Arial"/>
      <family val="2"/>
    </font>
    <font>
      <b/>
      <sz val="9"/>
      <name val="Arial"/>
      <family val="2"/>
    </font>
    <font>
      <b/>
      <sz val="11"/>
      <name val="Arial"/>
      <family val="2"/>
    </font>
    <font>
      <b/>
      <i/>
      <sz val="12"/>
      <name val="Arial"/>
      <family val="2"/>
    </font>
    <font>
      <b/>
      <u val="single"/>
      <sz val="12"/>
      <name val="Arial"/>
      <family val="2"/>
    </font>
    <font>
      <b/>
      <sz val="10"/>
      <color indexed="30"/>
      <name val="Arial"/>
      <family val="2"/>
    </font>
    <font>
      <sz val="10"/>
      <color theme="1"/>
      <name val="Arial"/>
      <family val="2"/>
    </font>
    <font>
      <b/>
      <sz val="10"/>
      <color theme="1"/>
      <name val="Arial"/>
      <family val="2"/>
    </font>
    <font>
      <b/>
      <sz val="10"/>
      <color rgb="FF000000"/>
      <name val="Arial"/>
      <family val="2"/>
    </font>
    <font>
      <b/>
      <sz val="10"/>
      <color rgb="FF0070C0"/>
      <name val="Arial"/>
      <family val="2"/>
    </font>
  </fonts>
  <fills count="2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hair"/>
      <right style="hair"/>
      <top style="thin"/>
      <bottom style="thin"/>
    </border>
    <border>
      <left style="hair"/>
      <right style="thin"/>
      <top style="thin"/>
      <bottom style="thin"/>
    </border>
    <border>
      <left style="thin"/>
      <right style="thin"/>
      <top style="thin"/>
      <bottom style="thin"/>
    </border>
    <border>
      <left style="thin"/>
      <right style="thin"/>
      <top>
        <color indexed="63"/>
      </top>
      <bottom style="thin"/>
    </border>
    <border>
      <left style="thin"/>
      <right style="hair"/>
      <top style="thin"/>
      <bottom style="thin"/>
    </border>
    <border>
      <left>
        <color indexed="63"/>
      </left>
      <right style="hair"/>
      <top style="thin"/>
      <bottom style="thin"/>
    </border>
    <border>
      <left style="thin"/>
      <right style="thin"/>
      <top style="hair"/>
      <bottom style="hair"/>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5" fillId="20" borderId="1" applyNumberFormat="0" applyAlignment="0" applyProtection="0"/>
    <xf numFmtId="0" fontId="4" fillId="5" borderId="0" applyNumberFormat="0" applyBorder="0" applyAlignment="0" applyProtection="0"/>
    <xf numFmtId="0" fontId="21" fillId="0" borderId="0" applyNumberFormat="0" applyFill="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9" borderId="1" applyNumberFormat="0" applyAlignment="0" applyProtection="0"/>
    <xf numFmtId="0" fontId="14" fillId="9" borderId="1" applyNumberFormat="0" applyAlignment="0" applyProtection="0"/>
    <xf numFmtId="0" fontId="18" fillId="20" borderId="6" applyNumberFormat="0" applyAlignment="0" applyProtection="0"/>
    <xf numFmtId="0" fontId="20" fillId="0" borderId="7" applyNumberFormat="0" applyFill="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7" fillId="0" borderId="0">
      <alignment/>
      <protection/>
    </xf>
    <xf numFmtId="0" fontId="0" fillId="0" borderId="0">
      <alignment/>
      <protection/>
    </xf>
    <xf numFmtId="0" fontId="19" fillId="0" borderId="0" applyNumberFormat="0" applyFill="0" applyBorder="0" applyAlignment="0" applyProtection="0"/>
    <xf numFmtId="0" fontId="0" fillId="23" borderId="9" applyNumberFormat="0" applyFont="0" applyAlignment="0" applyProtection="0"/>
    <xf numFmtId="0" fontId="18" fillId="20"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 fillId="0" borderId="0">
      <alignment/>
      <protection/>
    </xf>
    <xf numFmtId="0" fontId="1" fillId="0" borderId="0">
      <alignment/>
      <protection/>
    </xf>
    <xf numFmtId="0" fontId="19" fillId="0" borderId="0" applyNumberFormat="0" applyFill="0" applyBorder="0" applyAlignment="0" applyProtection="0"/>
    <xf numFmtId="0" fontId="20" fillId="0" borderId="7" applyNumberFormat="0" applyFill="0" applyAlignment="0" applyProtection="0"/>
    <xf numFmtId="0" fontId="21" fillId="0" borderId="0" applyNumberFormat="0" applyFill="0" applyBorder="0" applyAlignment="0" applyProtection="0"/>
    <xf numFmtId="0" fontId="1" fillId="0" borderId="0">
      <alignment/>
      <protection/>
    </xf>
  </cellStyleXfs>
  <cellXfs count="651">
    <xf numFmtId="0" fontId="0" fillId="0" borderId="0" xfId="0" applyAlignment="1">
      <alignment/>
    </xf>
    <xf numFmtId="2" fontId="0" fillId="0" borderId="0" xfId="0" applyNumberFormat="1"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3" fontId="23" fillId="0" borderId="0" xfId="0" applyNumberFormat="1" applyFont="1" applyAlignment="1">
      <alignment/>
    </xf>
    <xf numFmtId="0" fontId="24" fillId="0" borderId="0" xfId="0" applyFont="1" applyAlignment="1">
      <alignment horizontal="right"/>
    </xf>
    <xf numFmtId="0" fontId="0" fillId="0" borderId="0" xfId="0" applyFont="1" applyBorder="1" applyAlignment="1">
      <alignment/>
    </xf>
    <xf numFmtId="0" fontId="25" fillId="0" borderId="0" xfId="0" applyFont="1" applyBorder="1" applyAlignment="1">
      <alignment horizontal="right"/>
    </xf>
    <xf numFmtId="0" fontId="0" fillId="0" borderId="0" xfId="0" applyFont="1" applyAlignment="1">
      <alignment horizontal="right"/>
    </xf>
    <xf numFmtId="0" fontId="26" fillId="0" borderId="0" xfId="114" applyFont="1" applyBorder="1" applyAlignment="1">
      <alignment horizontal="center"/>
      <protection/>
    </xf>
    <xf numFmtId="0" fontId="0" fillId="0" borderId="0" xfId="114" applyFont="1" applyAlignment="1">
      <alignment vertical="center"/>
      <protection/>
    </xf>
    <xf numFmtId="0" fontId="0" fillId="0" borderId="0" xfId="114" applyFont="1">
      <alignment/>
      <protection/>
    </xf>
    <xf numFmtId="1" fontId="0" fillId="0" borderId="0" xfId="0" applyNumberFormat="1" applyFont="1" applyAlignment="1">
      <alignment horizontal="center" vertical="center"/>
    </xf>
    <xf numFmtId="0" fontId="0" fillId="0" borderId="0" xfId="0" applyFont="1" applyAlignment="1">
      <alignment horizontal="center" vertical="center"/>
    </xf>
    <xf numFmtId="2" fontId="27" fillId="0" borderId="0" xfId="0" applyNumberFormat="1" applyFont="1" applyAlignment="1">
      <alignment horizontal="center"/>
    </xf>
    <xf numFmtId="2" fontId="24" fillId="0" borderId="0" xfId="0" applyNumberFormat="1" applyFont="1" applyAlignment="1">
      <alignment horizontal="center" vertical="center"/>
    </xf>
    <xf numFmtId="0" fontId="24" fillId="0" borderId="0" xfId="0" applyFont="1" applyAlignment="1">
      <alignment/>
    </xf>
    <xf numFmtId="0" fontId="24" fillId="0" borderId="0" xfId="0" applyFont="1" applyAlignment="1">
      <alignment horizontal="center"/>
    </xf>
    <xf numFmtId="0" fontId="24" fillId="0" borderId="0" xfId="0" applyFont="1" applyAlignment="1">
      <alignment vertical="center"/>
    </xf>
    <xf numFmtId="3" fontId="28" fillId="0" borderId="0" xfId="0" applyNumberFormat="1" applyFont="1" applyAlignment="1">
      <alignment/>
    </xf>
    <xf numFmtId="4" fontId="24" fillId="0" borderId="0" xfId="0" applyNumberFormat="1" applyFont="1" applyAlignment="1">
      <alignment/>
    </xf>
    <xf numFmtId="0" fontId="24" fillId="0" borderId="0" xfId="0" applyFont="1" applyBorder="1" applyAlignment="1">
      <alignment/>
    </xf>
    <xf numFmtId="0" fontId="29" fillId="24" borderId="10" xfId="0" applyFont="1" applyFill="1" applyBorder="1" applyAlignment="1">
      <alignment horizontal="center" vertical="distributed"/>
    </xf>
    <xf numFmtId="1" fontId="29" fillId="24" borderId="10" xfId="0" applyNumberFormat="1" applyFont="1" applyFill="1" applyBorder="1" applyAlignment="1">
      <alignment horizontal="center" vertical="distributed"/>
    </xf>
    <xf numFmtId="0" fontId="30" fillId="24" borderId="10" xfId="0" applyFont="1" applyFill="1" applyBorder="1" applyAlignment="1">
      <alignment horizontal="center" vertical="distributed"/>
    </xf>
    <xf numFmtId="0" fontId="29" fillId="24" borderId="11" xfId="0" applyFont="1" applyFill="1" applyBorder="1" applyAlignment="1">
      <alignment horizontal="center" vertical="distributed"/>
    </xf>
    <xf numFmtId="0" fontId="29" fillId="0" borderId="0" xfId="0" applyFont="1" applyAlignment="1">
      <alignment horizontal="center" vertical="distributed"/>
    </xf>
    <xf numFmtId="0" fontId="0" fillId="0" borderId="0" xfId="0" applyFont="1" applyFill="1" applyAlignment="1">
      <alignment vertical="center" wrapText="1"/>
    </xf>
    <xf numFmtId="0" fontId="27" fillId="0" borderId="0" xfId="0" applyFont="1" applyFill="1" applyAlignment="1">
      <alignment vertical="center" wrapText="1"/>
    </xf>
    <xf numFmtId="0" fontId="23" fillId="0" borderId="0" xfId="0" applyFont="1" applyFill="1" applyAlignment="1">
      <alignment/>
    </xf>
    <xf numFmtId="0" fontId="0" fillId="0" borderId="0" xfId="0" applyFont="1" applyFill="1" applyAlignment="1">
      <alignment/>
    </xf>
    <xf numFmtId="0" fontId="27" fillId="0" borderId="0" xfId="0" applyFont="1" applyFill="1" applyAlignment="1">
      <alignment/>
    </xf>
    <xf numFmtId="0" fontId="44" fillId="0" borderId="0" xfId="0" applyFont="1" applyFill="1" applyBorder="1" applyAlignment="1">
      <alignment horizontal="center" vertical="center"/>
    </xf>
    <xf numFmtId="0" fontId="27" fillId="0" borderId="0" xfId="0"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2" fontId="44" fillId="0" borderId="0" xfId="0" applyNumberFormat="1" applyFont="1" applyAlignment="1">
      <alignment horizontal="center" vertical="center"/>
    </xf>
    <xf numFmtId="0" fontId="44" fillId="0" borderId="0" xfId="0" applyFont="1" applyAlignment="1">
      <alignment horizontal="center" vertical="center"/>
    </xf>
    <xf numFmtId="3" fontId="23" fillId="0" borderId="0" xfId="0" applyNumberFormat="1" applyFont="1" applyAlignment="1">
      <alignment vertical="center"/>
    </xf>
    <xf numFmtId="0" fontId="27" fillId="0" borderId="0" xfId="0" applyFont="1" applyFill="1" applyBorder="1" applyAlignment="1">
      <alignment horizontal="right" vertical="center"/>
    </xf>
    <xf numFmtId="4" fontId="45" fillId="0" borderId="0" xfId="0" applyNumberFormat="1" applyFont="1" applyAlignment="1">
      <alignment horizontal="center" vertical="center"/>
    </xf>
    <xf numFmtId="0" fontId="27" fillId="0" borderId="0" xfId="0" applyFont="1" applyAlignment="1">
      <alignment/>
    </xf>
    <xf numFmtId="0" fontId="23" fillId="0" borderId="0" xfId="0" applyFont="1" applyAlignment="1">
      <alignment/>
    </xf>
    <xf numFmtId="0" fontId="24" fillId="0" borderId="0" xfId="0" applyFont="1" applyFill="1" applyAlignment="1">
      <alignment horizontal="left"/>
    </xf>
    <xf numFmtId="0" fontId="27" fillId="0" borderId="0" xfId="0" applyFont="1" applyFill="1" applyAlignment="1">
      <alignment horizontal="center" vertical="center" wrapText="1"/>
    </xf>
    <xf numFmtId="0" fontId="0" fillId="0" borderId="0" xfId="0" applyFont="1" applyAlignment="1">
      <alignment vertical="center" wrapText="1"/>
    </xf>
    <xf numFmtId="4" fontId="0" fillId="0" borderId="0" xfId="0" applyNumberFormat="1" applyFont="1" applyAlignment="1">
      <alignment horizontal="right"/>
    </xf>
    <xf numFmtId="0" fontId="29" fillId="0" borderId="0" xfId="0" applyFont="1" applyBorder="1" applyAlignment="1">
      <alignment horizontal="right"/>
    </xf>
    <xf numFmtId="0" fontId="24" fillId="0" borderId="0" xfId="114" applyFont="1" applyAlignment="1">
      <alignment vertical="center"/>
      <protection/>
    </xf>
    <xf numFmtId="0" fontId="0" fillId="0" borderId="12" xfId="0" applyFont="1" applyBorder="1" applyAlignment="1">
      <alignment vertical="center" wrapText="1"/>
    </xf>
    <xf numFmtId="1" fontId="0" fillId="0" borderId="12"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4" fontId="0" fillId="0" borderId="12"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vertical="center" wrapText="1"/>
    </xf>
    <xf numFmtId="4" fontId="0" fillId="0" borderId="13" xfId="0" applyNumberFormat="1" applyFont="1" applyBorder="1" applyAlignment="1">
      <alignment horizontal="center" vertical="center" wrapText="1"/>
    </xf>
    <xf numFmtId="0" fontId="0" fillId="0" borderId="12" xfId="0" applyFont="1" applyBorder="1" applyAlignment="1">
      <alignment horizontal="right" vertical="center" wrapText="1"/>
    </xf>
    <xf numFmtId="4" fontId="27" fillId="0" borderId="12" xfId="0" applyNumberFormat="1" applyFont="1" applyBorder="1" applyAlignment="1">
      <alignment horizontal="center" vertical="center" wrapText="1"/>
    </xf>
    <xf numFmtId="0" fontId="0" fillId="0" borderId="0" xfId="0" applyFont="1" applyBorder="1" applyAlignment="1">
      <alignment vertical="center"/>
    </xf>
    <xf numFmtId="0" fontId="33" fillId="0" borderId="12" xfId="0" applyFont="1" applyBorder="1" applyAlignment="1">
      <alignment horizontal="right" vertical="center"/>
    </xf>
    <xf numFmtId="4" fontId="33" fillId="0" borderId="12" xfId="0" applyNumberFormat="1" applyFont="1" applyBorder="1" applyAlignment="1">
      <alignment horizontal="center" vertical="center"/>
    </xf>
    <xf numFmtId="0" fontId="49" fillId="0" borderId="12" xfId="0" applyFont="1" applyBorder="1" applyAlignment="1">
      <alignment horizontal="right" vertical="center"/>
    </xf>
    <xf numFmtId="4" fontId="50" fillId="0" borderId="12" xfId="0" applyNumberFormat="1" applyFont="1" applyBorder="1" applyAlignment="1">
      <alignment horizontal="center" vertical="center"/>
    </xf>
    <xf numFmtId="0" fontId="22" fillId="0" borderId="0" xfId="0" applyFont="1" applyAlignment="1">
      <alignment horizontal="center" vertical="center"/>
    </xf>
    <xf numFmtId="0" fontId="22" fillId="0" borderId="0" xfId="0" applyFont="1" applyFill="1" applyAlignment="1">
      <alignment/>
    </xf>
    <xf numFmtId="0" fontId="22"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Alignment="1">
      <alignment/>
    </xf>
    <xf numFmtId="1" fontId="24" fillId="0" borderId="0" xfId="0" applyNumberFormat="1" applyFont="1" applyAlignment="1">
      <alignment horizontal="center" vertical="center"/>
    </xf>
    <xf numFmtId="0" fontId="24" fillId="0" borderId="0" xfId="0" applyFont="1" applyAlignment="1">
      <alignment horizontal="center" vertical="center"/>
    </xf>
    <xf numFmtId="1" fontId="29" fillId="24" borderId="14" xfId="0" applyNumberFormat="1" applyFont="1" applyFill="1" applyBorder="1" applyAlignment="1">
      <alignment horizontal="center" vertical="distributed"/>
    </xf>
    <xf numFmtId="0" fontId="29" fillId="24" borderId="15" xfId="0" applyFont="1" applyFill="1" applyBorder="1" applyAlignment="1">
      <alignment horizontal="center" vertical="distributed"/>
    </xf>
    <xf numFmtId="0" fontId="23" fillId="0" borderId="0" xfId="0" applyFont="1" applyFill="1" applyAlignment="1">
      <alignment horizontal="center" vertical="center" wrapText="1"/>
    </xf>
    <xf numFmtId="2"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3" fontId="36" fillId="0" borderId="0" xfId="0" applyNumberFormat="1" applyFont="1" applyBorder="1" applyAlignment="1">
      <alignment horizontal="center" vertical="center"/>
    </xf>
    <xf numFmtId="4" fontId="27" fillId="0" borderId="0" xfId="0" applyNumberFormat="1" applyFont="1" applyBorder="1" applyAlignment="1">
      <alignment horizontal="center" vertical="center"/>
    </xf>
    <xf numFmtId="0" fontId="27" fillId="25" borderId="0" xfId="0" applyFont="1" applyFill="1" applyAlignment="1">
      <alignment vertical="center" wrapText="1"/>
    </xf>
    <xf numFmtId="0" fontId="51" fillId="0" borderId="0" xfId="0" applyFont="1" applyAlignment="1">
      <alignment/>
    </xf>
    <xf numFmtId="2" fontId="0" fillId="0" borderId="12" xfId="0" applyNumberFormat="1" applyFont="1" applyFill="1" applyBorder="1" applyAlignment="1">
      <alignment horizontal="center" vertical="center" wrapText="1"/>
    </xf>
    <xf numFmtId="0" fontId="31" fillId="0" borderId="12" xfId="0" applyFont="1" applyFill="1" applyBorder="1" applyAlignment="1">
      <alignment horizontal="right" vertical="center" wrapText="1"/>
    </xf>
    <xf numFmtId="0" fontId="32" fillId="0" borderId="12" xfId="0" applyFont="1" applyFill="1" applyBorder="1" applyAlignment="1">
      <alignment vertical="center" wrapText="1"/>
    </xf>
    <xf numFmtId="0" fontId="33" fillId="0" borderId="12" xfId="0" applyFont="1" applyFill="1" applyBorder="1" applyAlignment="1">
      <alignment horizontal="center" vertical="center" wrapText="1"/>
    </xf>
    <xf numFmtId="2" fontId="36" fillId="0" borderId="12" xfId="0" applyNumberFormat="1" applyFont="1" applyFill="1" applyBorder="1" applyAlignment="1">
      <alignment horizontal="center" vertical="center" wrapText="1"/>
    </xf>
    <xf numFmtId="0" fontId="33" fillId="0" borderId="12" xfId="0" applyFont="1" applyFill="1" applyBorder="1" applyAlignment="1">
      <alignment horizontal="right" vertical="center" wrapText="1"/>
    </xf>
    <xf numFmtId="3" fontId="34" fillId="0" borderId="12" xfId="0" applyNumberFormat="1" applyFont="1" applyFill="1" applyBorder="1" applyAlignment="1">
      <alignment horizontal="right" vertical="center" wrapText="1"/>
    </xf>
    <xf numFmtId="4" fontId="33" fillId="0" borderId="12" xfId="0" applyNumberFormat="1" applyFont="1" applyFill="1" applyBorder="1" applyAlignment="1">
      <alignment horizontal="right" vertical="center" wrapText="1"/>
    </xf>
    <xf numFmtId="0" fontId="33" fillId="26" borderId="12"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9" fillId="0" borderId="12" xfId="0" applyNumberFormat="1" applyFont="1" applyFill="1" applyBorder="1" applyAlignment="1" applyProtection="1">
      <alignment horizontal="center" vertical="center" wrapText="1"/>
      <protection/>
    </xf>
    <xf numFmtId="0" fontId="33" fillId="0" borderId="12" xfId="0" applyFont="1" applyBorder="1" applyAlignment="1">
      <alignment vertical="center" wrapText="1"/>
    </xf>
    <xf numFmtId="0" fontId="33" fillId="0" borderId="12" xfId="0" applyFont="1" applyBorder="1" applyAlignment="1">
      <alignment horizontal="center" vertical="center" wrapText="1"/>
    </xf>
    <xf numFmtId="2" fontId="33" fillId="26" borderId="12" xfId="0" applyNumberFormat="1" applyFont="1" applyFill="1" applyBorder="1" applyAlignment="1">
      <alignment horizontal="center" vertical="center" wrapText="1"/>
    </xf>
    <xf numFmtId="186" fontId="0" fillId="0" borderId="12" xfId="0" applyNumberFormat="1" applyFont="1" applyFill="1" applyBorder="1" applyAlignment="1">
      <alignment horizontal="center" vertical="center" wrapText="1"/>
    </xf>
    <xf numFmtId="2" fontId="0" fillId="26" borderId="12" xfId="0" applyNumberFormat="1" applyFont="1" applyFill="1" applyBorder="1" applyAlignment="1">
      <alignment horizontal="center" vertical="center" wrapText="1"/>
    </xf>
    <xf numFmtId="2" fontId="27" fillId="0" borderId="12" xfId="114" applyNumberFormat="1" applyFont="1" applyFill="1" applyBorder="1" applyAlignment="1">
      <alignment horizontal="center" vertical="center" wrapText="1"/>
      <protection/>
    </xf>
    <xf numFmtId="3" fontId="23" fillId="0" borderId="12" xfId="114" applyNumberFormat="1" applyFont="1" applyFill="1" applyBorder="1" applyAlignment="1">
      <alignment horizontal="center" vertical="center" wrapText="1"/>
      <protection/>
    </xf>
    <xf numFmtId="4" fontId="0" fillId="0" borderId="12" xfId="114" applyNumberFormat="1" applyFont="1" applyFill="1" applyBorder="1" applyAlignment="1">
      <alignment horizontal="center" vertical="center" wrapText="1"/>
      <protection/>
    </xf>
    <xf numFmtId="4" fontId="27" fillId="0" borderId="12" xfId="114" applyNumberFormat="1" applyFont="1" applyFill="1" applyBorder="1" applyAlignment="1">
      <alignment horizontal="center" vertical="center" wrapText="1"/>
      <protection/>
    </xf>
    <xf numFmtId="0" fontId="33" fillId="0" borderId="12" xfId="0" applyFont="1" applyFill="1" applyBorder="1" applyAlignment="1">
      <alignment vertical="center" wrapText="1"/>
    </xf>
    <xf numFmtId="4" fontId="0" fillId="26" borderId="12" xfId="0" applyNumberFormat="1" applyFont="1" applyFill="1" applyBorder="1" applyAlignment="1">
      <alignment horizontal="center" vertical="center" wrapText="1"/>
    </xf>
    <xf numFmtId="2" fontId="36" fillId="0" borderId="12" xfId="96" applyNumberFormat="1" applyFont="1" applyFill="1" applyBorder="1" applyAlignment="1">
      <alignment horizontal="center" vertical="center"/>
      <protection/>
    </xf>
    <xf numFmtId="0" fontId="38" fillId="0" borderId="12" xfId="0" applyFont="1" applyFill="1" applyBorder="1" applyAlignment="1">
      <alignment horizontal="right" vertical="center" wrapText="1"/>
    </xf>
    <xf numFmtId="0" fontId="39" fillId="0" borderId="12" xfId="0" applyFont="1" applyFill="1" applyBorder="1" applyAlignment="1">
      <alignment horizontal="right" vertical="center" wrapText="1"/>
    </xf>
    <xf numFmtId="3" fontId="40" fillId="0" borderId="12" xfId="0" applyNumberFormat="1"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0" fillId="0" borderId="12" xfId="0" applyFont="1" applyFill="1" applyBorder="1" applyAlignment="1">
      <alignment horizontal="right" vertical="center" wrapText="1"/>
    </xf>
    <xf numFmtId="1" fontId="33" fillId="26" borderId="12" xfId="0" applyNumberFormat="1" applyFont="1" applyFill="1" applyBorder="1" applyAlignment="1">
      <alignment horizontal="center" vertical="center" wrapText="1"/>
    </xf>
    <xf numFmtId="186" fontId="0" fillId="26" borderId="12" xfId="0" applyNumberFormat="1" applyFont="1" applyFill="1" applyBorder="1" applyAlignment="1">
      <alignment horizontal="center" vertical="center" wrapText="1"/>
    </xf>
    <xf numFmtId="2" fontId="36" fillId="26" borderId="12" xfId="0" applyNumberFormat="1" applyFont="1" applyFill="1" applyBorder="1" applyAlignment="1">
      <alignment horizontal="center" vertical="center" wrapText="1"/>
    </xf>
    <xf numFmtId="2" fontId="0" fillId="0" borderId="12" xfId="0" applyNumberFormat="1" applyFont="1" applyFill="1" applyBorder="1" applyAlignment="1">
      <alignment horizontal="justify" vertical="center" wrapText="1"/>
    </xf>
    <xf numFmtId="0" fontId="39" fillId="0" borderId="12" xfId="0" applyFont="1" applyFill="1" applyBorder="1" applyAlignment="1">
      <alignment horizontal="right" vertical="center"/>
    </xf>
    <xf numFmtId="3" fontId="23"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2" fontId="0" fillId="0" borderId="12" xfId="0" applyNumberFormat="1" applyFont="1" applyFill="1" applyBorder="1" applyAlignment="1">
      <alignment horizontal="justify" vertical="center"/>
    </xf>
    <xf numFmtId="3" fontId="23" fillId="0" borderId="12"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0" fillId="0" borderId="12" xfId="0" applyFont="1" applyFill="1" applyBorder="1" applyAlignment="1">
      <alignment/>
    </xf>
    <xf numFmtId="0" fontId="27" fillId="0" borderId="12" xfId="0" applyFont="1" applyFill="1" applyBorder="1" applyAlignment="1">
      <alignment horizontal="right" vertical="center"/>
    </xf>
    <xf numFmtId="3" fontId="36" fillId="0" borderId="12"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0" fillId="26" borderId="16" xfId="0" applyFont="1" applyFill="1" applyBorder="1" applyAlignment="1">
      <alignment horizontal="center" vertical="center" wrapText="1"/>
    </xf>
    <xf numFmtId="0" fontId="35" fillId="0" borderId="12" xfId="0" applyFont="1" applyBorder="1" applyAlignment="1">
      <alignment horizontal="right" vertical="center" wrapText="1"/>
    </xf>
    <xf numFmtId="2" fontId="33" fillId="0" borderId="12" xfId="0" applyNumberFormat="1" applyFont="1" applyFill="1" applyBorder="1" applyAlignment="1">
      <alignment horizontal="center" vertical="center" wrapText="1"/>
    </xf>
    <xf numFmtId="2" fontId="27" fillId="0" borderId="12" xfId="118" applyNumberFormat="1" applyFont="1" applyFill="1" applyBorder="1" applyAlignment="1">
      <alignment horizontal="center" vertical="center" wrapText="1"/>
      <protection/>
    </xf>
    <xf numFmtId="3" fontId="23" fillId="0" borderId="12" xfId="118" applyNumberFormat="1" applyFont="1" applyFill="1" applyBorder="1" applyAlignment="1">
      <alignment horizontal="center" vertical="center" wrapText="1"/>
      <protection/>
    </xf>
    <xf numFmtId="4" fontId="0" fillId="0" borderId="12" xfId="118" applyNumberFormat="1" applyFont="1" applyFill="1" applyBorder="1" applyAlignment="1">
      <alignment horizontal="center" vertical="center" wrapText="1"/>
      <protection/>
    </xf>
    <xf numFmtId="4" fontId="27" fillId="0" borderId="12" xfId="118" applyNumberFormat="1" applyFont="1" applyFill="1" applyBorder="1" applyAlignment="1">
      <alignment horizontal="center" vertical="center" wrapText="1"/>
      <protection/>
    </xf>
    <xf numFmtId="0" fontId="35" fillId="0" borderId="12" xfId="0" applyFont="1" applyFill="1" applyBorder="1" applyAlignment="1">
      <alignment horizontal="right" vertical="center" wrapText="1"/>
    </xf>
    <xf numFmtId="2" fontId="0" fillId="26" borderId="12" xfId="118" applyNumberFormat="1" applyFont="1" applyFill="1" applyBorder="1" applyAlignment="1">
      <alignment horizontal="center" vertical="center" wrapText="1"/>
      <protection/>
    </xf>
    <xf numFmtId="0" fontId="0" fillId="0" borderId="12" xfId="0" applyFont="1" applyFill="1" applyBorder="1" applyAlignment="1">
      <alignment horizontal="justify" vertical="center" wrapText="1"/>
    </xf>
    <xf numFmtId="2" fontId="0" fillId="0" borderId="12" xfId="0" applyNumberFormat="1" applyFont="1" applyFill="1" applyBorder="1" applyAlignment="1">
      <alignment horizontal="right" vertical="center" wrapText="1"/>
    </xf>
    <xf numFmtId="1" fontId="0" fillId="26" borderId="12" xfId="0" applyNumberFormat="1" applyFont="1" applyFill="1" applyBorder="1" applyAlignment="1">
      <alignment horizontal="center" vertical="center" wrapText="1"/>
    </xf>
    <xf numFmtId="0" fontId="43" fillId="0" borderId="12" xfId="0" applyFont="1" applyFill="1" applyBorder="1" applyAlignment="1">
      <alignment horizontal="right" vertical="center" wrapText="1"/>
    </xf>
    <xf numFmtId="0" fontId="33" fillId="0" borderId="12" xfId="0" applyFont="1" applyBorder="1" applyAlignment="1">
      <alignment horizontal="right" vertical="center" wrapText="1"/>
    </xf>
    <xf numFmtId="4" fontId="27" fillId="0" borderId="12" xfId="0" applyNumberFormat="1" applyFont="1" applyFill="1" applyBorder="1" applyAlignment="1">
      <alignment horizontal="center" vertical="center" wrapText="1"/>
    </xf>
    <xf numFmtId="1" fontId="23" fillId="0" borderId="12" xfId="114" applyNumberFormat="1" applyFont="1" applyFill="1" applyBorder="1" applyAlignment="1">
      <alignment horizontal="center" vertical="center" wrapText="1"/>
      <protection/>
    </xf>
    <xf numFmtId="0" fontId="31" fillId="0" borderId="12" xfId="0" applyFont="1" applyBorder="1" applyAlignment="1">
      <alignment horizontal="right" vertical="center" wrapText="1"/>
    </xf>
    <xf numFmtId="0" fontId="32" fillId="0" borderId="12" xfId="0" applyFont="1" applyBorder="1" applyAlignment="1">
      <alignment vertical="center" wrapText="1"/>
    </xf>
    <xf numFmtId="0" fontId="0" fillId="0" borderId="12" xfId="114" applyFont="1" applyFill="1" applyBorder="1" applyAlignment="1">
      <alignment horizontal="center" vertical="center" wrapText="1"/>
      <protection/>
    </xf>
    <xf numFmtId="1" fontId="0" fillId="26" borderId="12" xfId="114" applyNumberFormat="1" applyFont="1" applyFill="1" applyBorder="1" applyAlignment="1">
      <alignment horizontal="center" vertical="center" wrapText="1"/>
      <protection/>
    </xf>
    <xf numFmtId="0" fontId="0" fillId="0" borderId="12" xfId="114" applyFont="1" applyFill="1" applyBorder="1" applyAlignment="1">
      <alignment horizontal="right" vertical="center" wrapText="1"/>
      <protection/>
    </xf>
    <xf numFmtId="0" fontId="42" fillId="0" borderId="12" xfId="0" applyFont="1" applyBorder="1" applyAlignment="1">
      <alignment horizontal="right" vertical="center" wrapText="1"/>
    </xf>
    <xf numFmtId="0" fontId="39" fillId="0" borderId="12" xfId="0" applyFont="1" applyBorder="1" applyAlignment="1">
      <alignment horizontal="right" vertical="center"/>
    </xf>
    <xf numFmtId="3" fontId="40" fillId="0" borderId="12" xfId="0" applyNumberFormat="1" applyFont="1" applyBorder="1" applyAlignment="1">
      <alignment horizontal="center" vertical="center" wrapText="1"/>
    </xf>
    <xf numFmtId="4" fontId="32" fillId="0" borderId="12" xfId="0" applyNumberFormat="1" applyFont="1" applyBorder="1" applyAlignment="1">
      <alignment horizontal="center" vertical="center" wrapText="1"/>
    </xf>
    <xf numFmtId="187" fontId="0" fillId="0" borderId="12" xfId="0" applyNumberFormat="1" applyFont="1" applyFill="1" applyBorder="1" applyAlignment="1">
      <alignment horizontal="center" vertical="center" wrapText="1"/>
    </xf>
    <xf numFmtId="0" fontId="29" fillId="26" borderId="12" xfId="0" applyNumberFormat="1" applyFont="1" applyFill="1" applyBorder="1" applyAlignment="1" applyProtection="1">
      <alignment horizontal="center" vertical="center" wrapText="1"/>
      <protection/>
    </xf>
    <xf numFmtId="2" fontId="27" fillId="26" borderId="12" xfId="114" applyNumberFormat="1" applyFont="1" applyFill="1" applyBorder="1" applyAlignment="1">
      <alignment horizontal="center" vertical="center" wrapText="1"/>
      <protection/>
    </xf>
    <xf numFmtId="4" fontId="0" fillId="26" borderId="12" xfId="114" applyNumberFormat="1" applyFont="1" applyFill="1" applyBorder="1" applyAlignment="1">
      <alignment horizontal="center" vertical="center" wrapText="1"/>
      <protection/>
    </xf>
    <xf numFmtId="4" fontId="27" fillId="26" borderId="12" xfId="114" applyNumberFormat="1" applyFont="1" applyFill="1" applyBorder="1" applyAlignment="1">
      <alignment horizontal="center" vertical="center" wrapText="1"/>
      <protection/>
    </xf>
    <xf numFmtId="0" fontId="33" fillId="26" borderId="12" xfId="0" applyFont="1" applyFill="1" applyBorder="1" applyAlignment="1">
      <alignment horizontal="right" vertical="center" wrapText="1"/>
    </xf>
    <xf numFmtId="0" fontId="27" fillId="26" borderId="0" xfId="0" applyFont="1" applyFill="1" applyAlignment="1">
      <alignment vertical="center" wrapText="1"/>
    </xf>
    <xf numFmtId="0" fontId="27" fillId="26" borderId="0" xfId="0" applyFont="1" applyFill="1" applyAlignment="1">
      <alignment vertical="center"/>
    </xf>
    <xf numFmtId="0" fontId="35" fillId="26" borderId="12" xfId="0" applyFont="1" applyFill="1" applyBorder="1" applyAlignment="1">
      <alignment horizontal="right" vertical="center" wrapText="1"/>
    </xf>
    <xf numFmtId="3" fontId="23" fillId="26" borderId="12" xfId="114" applyNumberFormat="1" applyFont="1" applyFill="1" applyBorder="1" applyAlignment="1">
      <alignment horizontal="center" vertical="center" wrapText="1"/>
      <protection/>
    </xf>
    <xf numFmtId="0" fontId="0" fillId="26" borderId="0" xfId="0" applyFont="1" applyFill="1" applyAlignment="1">
      <alignment vertical="center" wrapText="1"/>
    </xf>
    <xf numFmtId="0" fontId="33" fillId="26" borderId="12" xfId="0" applyFont="1" applyFill="1" applyBorder="1" applyAlignment="1">
      <alignment vertical="center" wrapText="1"/>
    </xf>
    <xf numFmtId="1" fontId="36" fillId="0" borderId="12" xfId="0" applyNumberFormat="1" applyFont="1" applyFill="1" applyBorder="1" applyAlignment="1">
      <alignment horizontal="center" vertical="center" wrapText="1"/>
    </xf>
    <xf numFmtId="0" fontId="27"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4" fontId="23" fillId="0" borderId="12" xfId="0" applyNumberFormat="1" applyFont="1" applyFill="1" applyBorder="1" applyAlignment="1">
      <alignment horizontal="center" vertical="center" wrapText="1"/>
    </xf>
    <xf numFmtId="186" fontId="0" fillId="0" borderId="12" xfId="114" applyNumberFormat="1" applyFont="1" applyFill="1" applyBorder="1" applyAlignment="1">
      <alignment horizontal="center" vertical="center" wrapText="1"/>
      <protection/>
    </xf>
    <xf numFmtId="49" fontId="36" fillId="0" borderId="12" xfId="0" applyNumberFormat="1" applyFont="1" applyFill="1" applyBorder="1" applyAlignment="1">
      <alignment horizontal="center" vertical="center"/>
    </xf>
    <xf numFmtId="2" fontId="27" fillId="0" borderId="12" xfId="0" applyNumberFormat="1" applyFont="1" applyFill="1" applyBorder="1" applyAlignment="1">
      <alignment horizontal="right" vertical="center" wrapText="1"/>
    </xf>
    <xf numFmtId="2" fontId="27" fillId="0" borderId="12" xfId="0" applyNumberFormat="1" applyFont="1" applyFill="1" applyBorder="1" applyAlignment="1">
      <alignment horizontal="center" vertical="center" wrapText="1"/>
    </xf>
    <xf numFmtId="2" fontId="36" fillId="0" borderId="12"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2" fontId="27" fillId="25" borderId="12" xfId="114" applyNumberFormat="1" applyFont="1" applyFill="1" applyBorder="1" applyAlignment="1">
      <alignment horizontal="center" vertical="center"/>
      <protection/>
    </xf>
    <xf numFmtId="2" fontId="36" fillId="25" borderId="12" xfId="0" applyNumberFormat="1" applyFont="1" applyFill="1" applyBorder="1" applyAlignment="1">
      <alignment horizontal="center" vertical="center"/>
    </xf>
    <xf numFmtId="2" fontId="0" fillId="25" borderId="12" xfId="101" applyNumberFormat="1" applyFont="1" applyFill="1" applyBorder="1" applyAlignment="1">
      <alignment horizontal="left" vertical="center" wrapText="1"/>
      <protection/>
    </xf>
    <xf numFmtId="49" fontId="0" fillId="25" borderId="12" xfId="0" applyNumberFormat="1" applyFont="1" applyFill="1" applyBorder="1" applyAlignment="1">
      <alignment horizontal="center" vertical="center" wrapText="1"/>
    </xf>
    <xf numFmtId="2" fontId="0" fillId="25" borderId="12" xfId="0" applyNumberFormat="1" applyFont="1" applyFill="1" applyBorder="1" applyAlignment="1">
      <alignment horizontal="right" vertical="center" wrapText="1"/>
    </xf>
    <xf numFmtId="4" fontId="23" fillId="25" borderId="12" xfId="0" applyNumberFormat="1"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0" fillId="26" borderId="0" xfId="0" applyFont="1" applyFill="1" applyAlignment="1">
      <alignment/>
    </xf>
    <xf numFmtId="0" fontId="0" fillId="26" borderId="0" xfId="114" applyFont="1" applyFill="1" applyAlignment="1">
      <alignment vertical="center"/>
      <protection/>
    </xf>
    <xf numFmtId="0" fontId="0" fillId="26" borderId="0" xfId="0" applyFont="1" applyFill="1" applyAlignment="1">
      <alignment horizontal="left"/>
    </xf>
    <xf numFmtId="0" fontId="23" fillId="26" borderId="0" xfId="0" applyFont="1" applyFill="1" applyAlignment="1">
      <alignment horizontal="right"/>
    </xf>
    <xf numFmtId="1" fontId="23" fillId="26" borderId="0" xfId="0" applyNumberFormat="1" applyFont="1" applyFill="1" applyAlignment="1">
      <alignment horizontal="center"/>
    </xf>
    <xf numFmtId="0" fontId="0" fillId="26" borderId="0" xfId="0" applyFont="1" applyFill="1" applyAlignment="1">
      <alignment wrapText="1"/>
    </xf>
    <xf numFmtId="0" fontId="0" fillId="26" borderId="17" xfId="0" applyFont="1" applyFill="1" applyBorder="1" applyAlignment="1">
      <alignment horizontal="center" vertical="center" wrapText="1"/>
    </xf>
    <xf numFmtId="0" fontId="0" fillId="26" borderId="18" xfId="0" applyFont="1" applyFill="1" applyBorder="1" applyAlignment="1">
      <alignment wrapText="1"/>
    </xf>
    <xf numFmtId="0" fontId="44" fillId="26" borderId="18" xfId="0" applyFont="1" applyFill="1" applyBorder="1" applyAlignment="1">
      <alignment horizontal="center" vertical="center" wrapText="1"/>
    </xf>
    <xf numFmtId="0" fontId="22" fillId="26" borderId="16" xfId="0" applyFont="1" applyFill="1" applyBorder="1" applyAlignment="1">
      <alignment horizontal="center" vertical="center" wrapText="1"/>
    </xf>
    <xf numFmtId="0" fontId="0" fillId="26" borderId="16" xfId="0" applyFont="1" applyFill="1" applyBorder="1" applyAlignment="1">
      <alignment vertical="center" wrapText="1"/>
    </xf>
    <xf numFmtId="4" fontId="0" fillId="26" borderId="16" xfId="0" applyNumberFormat="1" applyFont="1" applyFill="1" applyBorder="1" applyAlignment="1">
      <alignment horizontal="center" vertical="center" wrapText="1"/>
    </xf>
    <xf numFmtId="4" fontId="33" fillId="26" borderId="16" xfId="0" applyNumberFormat="1" applyFont="1" applyFill="1" applyBorder="1" applyAlignment="1">
      <alignment horizontal="center" vertical="center" wrapText="1"/>
    </xf>
    <xf numFmtId="1" fontId="23" fillId="26" borderId="16" xfId="0" applyNumberFormat="1" applyFont="1" applyFill="1" applyBorder="1" applyAlignment="1">
      <alignment horizontal="center" vertical="center" wrapText="1"/>
    </xf>
    <xf numFmtId="0" fontId="0" fillId="26" borderId="19" xfId="0" applyFont="1" applyFill="1" applyBorder="1" applyAlignment="1">
      <alignment horizontal="center"/>
    </xf>
    <xf numFmtId="0" fontId="22" fillId="26" borderId="19" xfId="0" applyFont="1" applyFill="1" applyBorder="1" applyAlignment="1">
      <alignment horizontal="center"/>
    </xf>
    <xf numFmtId="3" fontId="0" fillId="26" borderId="19" xfId="0" applyNumberFormat="1" applyFont="1" applyFill="1" applyBorder="1" applyAlignment="1">
      <alignment horizontal="center"/>
    </xf>
    <xf numFmtId="3" fontId="33" fillId="26" borderId="19" xfId="0" applyNumberFormat="1" applyFont="1" applyFill="1" applyBorder="1" applyAlignment="1">
      <alignment horizontal="center"/>
    </xf>
    <xf numFmtId="0" fontId="23" fillId="26" borderId="19" xfId="0" applyFont="1" applyFill="1" applyBorder="1" applyAlignment="1">
      <alignment/>
    </xf>
    <xf numFmtId="0" fontId="0" fillId="26" borderId="20" xfId="0" applyFont="1" applyFill="1" applyBorder="1" applyAlignment="1">
      <alignment horizontal="right"/>
    </xf>
    <xf numFmtId="0" fontId="0" fillId="26" borderId="21" xfId="0" applyFont="1" applyFill="1" applyBorder="1" applyAlignment="1">
      <alignment horizontal="right"/>
    </xf>
    <xf numFmtId="4" fontId="0" fillId="26" borderId="22" xfId="0" applyNumberFormat="1" applyFont="1" applyFill="1" applyBorder="1" applyAlignment="1">
      <alignment horizontal="center"/>
    </xf>
    <xf numFmtId="9" fontId="33" fillId="26" borderId="0" xfId="110" applyFont="1" applyFill="1" applyBorder="1" applyAlignment="1">
      <alignment horizontal="center"/>
    </xf>
    <xf numFmtId="9" fontId="46" fillId="26" borderId="0" xfId="110" applyFont="1" applyFill="1" applyBorder="1" applyAlignment="1">
      <alignment horizontal="center"/>
    </xf>
    <xf numFmtId="4" fontId="0" fillId="26" borderId="0" xfId="0" applyNumberFormat="1" applyFont="1" applyFill="1" applyAlignment="1">
      <alignment/>
    </xf>
    <xf numFmtId="0" fontId="23" fillId="26" borderId="23" xfId="0" applyFont="1" applyFill="1" applyBorder="1" applyAlignment="1">
      <alignment horizontal="right"/>
    </xf>
    <xf numFmtId="0" fontId="23" fillId="26" borderId="24" xfId="0" applyFont="1" applyFill="1" applyBorder="1" applyAlignment="1">
      <alignment horizontal="right"/>
    </xf>
    <xf numFmtId="0" fontId="47" fillId="26" borderId="24" xfId="0" applyFont="1" applyFill="1" applyBorder="1" applyAlignment="1">
      <alignment horizontal="right"/>
    </xf>
    <xf numFmtId="2" fontId="47" fillId="26" borderId="25" xfId="0" applyNumberFormat="1" applyFont="1" applyFill="1" applyBorder="1" applyAlignment="1">
      <alignment horizontal="center"/>
    </xf>
    <xf numFmtId="1" fontId="46" fillId="26" borderId="0" xfId="0" applyNumberFormat="1" applyFont="1" applyFill="1" applyBorder="1" applyAlignment="1">
      <alignment horizontal="center"/>
    </xf>
    <xf numFmtId="0" fontId="0" fillId="26" borderId="23" xfId="0" applyFont="1" applyFill="1" applyBorder="1" applyAlignment="1">
      <alignment horizontal="right"/>
    </xf>
    <xf numFmtId="0" fontId="0" fillId="26" borderId="24" xfId="0" applyFont="1" applyFill="1" applyBorder="1" applyAlignment="1">
      <alignment horizontal="right"/>
    </xf>
    <xf numFmtId="4" fontId="0" fillId="26" borderId="25" xfId="0" applyNumberFormat="1" applyFont="1" applyFill="1" applyBorder="1" applyAlignment="1">
      <alignment horizontal="center"/>
    </xf>
    <xf numFmtId="0" fontId="27" fillId="26" borderId="26" xfId="0" applyFont="1" applyFill="1" applyBorder="1" applyAlignment="1">
      <alignment horizontal="right" vertical="center" wrapText="1"/>
    </xf>
    <xf numFmtId="0" fontId="23" fillId="26" borderId="27" xfId="0" applyFont="1" applyFill="1" applyBorder="1" applyAlignment="1">
      <alignment horizontal="right"/>
    </xf>
    <xf numFmtId="0" fontId="27" fillId="26" borderId="27" xfId="0" applyFont="1" applyFill="1" applyBorder="1" applyAlignment="1">
      <alignment horizontal="right" vertical="center" wrapText="1"/>
    </xf>
    <xf numFmtId="4" fontId="48" fillId="26" borderId="28" xfId="0" applyNumberFormat="1" applyFont="1" applyFill="1" applyBorder="1" applyAlignment="1">
      <alignment horizontal="center"/>
    </xf>
    <xf numFmtId="2" fontId="0" fillId="26" borderId="12" xfId="93" applyNumberFormat="1" applyFont="1" applyFill="1" applyBorder="1" applyAlignment="1">
      <alignment horizontal="right" vertical="center" wrapText="1"/>
      <protection/>
    </xf>
    <xf numFmtId="2" fontId="0" fillId="26" borderId="12" xfId="93" applyNumberFormat="1" applyFont="1" applyFill="1" applyBorder="1" applyAlignment="1">
      <alignment horizontal="right" vertical="center" wrapText="1"/>
      <protection/>
    </xf>
    <xf numFmtId="4" fontId="27" fillId="26" borderId="0" xfId="0" applyNumberFormat="1" applyFont="1" applyFill="1" applyAlignment="1">
      <alignment horizontal="center"/>
    </xf>
    <xf numFmtId="0" fontId="0" fillId="0" borderId="12" xfId="0" applyFont="1" applyFill="1" applyBorder="1" applyAlignment="1">
      <alignment vertical="center" wrapText="1"/>
    </xf>
    <xf numFmtId="0" fontId="27" fillId="0" borderId="0" xfId="0" applyFont="1" applyAlignment="1">
      <alignment horizontal="left" vertical="center"/>
    </xf>
    <xf numFmtId="0" fontId="27" fillId="0" borderId="0" xfId="0" applyFont="1" applyAlignment="1">
      <alignment horizontal="right" vertical="center" wrapText="1"/>
    </xf>
    <xf numFmtId="2" fontId="0" fillId="0" borderId="0" xfId="0" applyNumberFormat="1" applyFont="1" applyAlignment="1">
      <alignment horizontal="center" vertical="center" wrapText="1"/>
    </xf>
    <xf numFmtId="2" fontId="22" fillId="0" borderId="0" xfId="0" applyNumberFormat="1" applyFont="1" applyAlignment="1">
      <alignment vertical="center" wrapText="1"/>
    </xf>
    <xf numFmtId="2" fontId="22" fillId="0" borderId="0" xfId="0" applyNumberFormat="1" applyFont="1" applyAlignment="1">
      <alignment horizontal="center" vertical="center" wrapText="1"/>
    </xf>
    <xf numFmtId="4" fontId="27"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35" fillId="0" borderId="12" xfId="0" applyFont="1" applyBorder="1" applyAlignment="1">
      <alignment horizontal="right" vertical="center" wrapText="1"/>
    </xf>
    <xf numFmtId="186"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3" fontId="23" fillId="0" borderId="12" xfId="114" applyNumberFormat="1" applyFont="1" applyFill="1" applyBorder="1" applyAlignment="1">
      <alignment horizontal="center" vertical="center" wrapText="1"/>
      <protection/>
    </xf>
    <xf numFmtId="4" fontId="0" fillId="0" borderId="12" xfId="114" applyNumberFormat="1" applyFont="1" applyFill="1" applyBorder="1" applyAlignment="1">
      <alignment horizontal="center" vertical="center" wrapText="1"/>
      <protection/>
    </xf>
    <xf numFmtId="0" fontId="0" fillId="26" borderId="12" xfId="0" applyFont="1" applyFill="1" applyBorder="1" applyAlignment="1">
      <alignment vertical="center" wrapText="1"/>
    </xf>
    <xf numFmtId="0" fontId="0" fillId="26" borderId="12" xfId="0" applyFont="1" applyFill="1" applyBorder="1" applyAlignment="1">
      <alignment vertical="center" wrapText="1"/>
    </xf>
    <xf numFmtId="0" fontId="27" fillId="26" borderId="13" xfId="0" applyFont="1" applyFill="1" applyBorder="1" applyAlignment="1">
      <alignment horizontal="right" vertical="center" wrapText="1"/>
    </xf>
    <xf numFmtId="0" fontId="0" fillId="26" borderId="13" xfId="0" applyFont="1" applyFill="1" applyBorder="1" applyAlignment="1">
      <alignment/>
    </xf>
    <xf numFmtId="4" fontId="27" fillId="26" borderId="13" xfId="0" applyNumberFormat="1" applyFont="1" applyFill="1" applyBorder="1" applyAlignment="1">
      <alignment horizontal="center" vertical="center"/>
    </xf>
    <xf numFmtId="3" fontId="36" fillId="26" borderId="13" xfId="0" applyNumberFormat="1" applyFont="1" applyFill="1" applyBorder="1" applyAlignment="1">
      <alignment horizontal="center" vertical="center"/>
    </xf>
    <xf numFmtId="0" fontId="0" fillId="26" borderId="29" xfId="0" applyFont="1" applyFill="1" applyBorder="1" applyAlignment="1">
      <alignment/>
    </xf>
    <xf numFmtId="0" fontId="52" fillId="0" borderId="0" xfId="0" applyFont="1" applyAlignment="1">
      <alignment vertical="center" wrapText="1"/>
    </xf>
    <xf numFmtId="0" fontId="52" fillId="0" borderId="0" xfId="0" applyFont="1" applyFill="1" applyAlignment="1">
      <alignment vertical="center" wrapText="1"/>
    </xf>
    <xf numFmtId="2" fontId="0" fillId="26" borderId="12" xfId="0" applyNumberFormat="1" applyFont="1" applyFill="1" applyBorder="1" applyAlignment="1">
      <alignment horizontal="justify" vertical="center" wrapText="1"/>
    </xf>
    <xf numFmtId="4" fontId="32" fillId="0" borderId="12" xfId="0" applyNumberFormat="1" applyFont="1" applyFill="1" applyBorder="1" applyAlignment="1">
      <alignment horizontal="center" vertical="center" wrapText="1"/>
    </xf>
    <xf numFmtId="0" fontId="23" fillId="0" borderId="0" xfId="0" applyFont="1" applyAlignment="1">
      <alignment/>
    </xf>
    <xf numFmtId="4" fontId="27" fillId="0" borderId="0" xfId="0" applyNumberFormat="1" applyFont="1" applyFill="1" applyBorder="1" applyAlignment="1">
      <alignment horizontal="center" vertical="center"/>
    </xf>
    <xf numFmtId="0" fontId="32" fillId="0" borderId="12" xfId="0" applyFont="1" applyFill="1" applyBorder="1" applyAlignment="1">
      <alignment vertical="center" wrapText="1"/>
    </xf>
    <xf numFmtId="0" fontId="40" fillId="0" borderId="12" xfId="0" applyFont="1" applyBorder="1" applyAlignment="1">
      <alignment vertical="center" wrapText="1"/>
    </xf>
    <xf numFmtId="4" fontId="32" fillId="0" borderId="12" xfId="0" applyNumberFormat="1" applyFont="1" applyBorder="1" applyAlignment="1">
      <alignment horizontal="center" vertical="center" wrapText="1"/>
    </xf>
    <xf numFmtId="2" fontId="27" fillId="26" borderId="12" xfId="118" applyNumberFormat="1" applyFont="1" applyFill="1" applyBorder="1" applyAlignment="1">
      <alignment horizontal="center" vertical="center" wrapText="1"/>
      <protection/>
    </xf>
    <xf numFmtId="3" fontId="23" fillId="26" borderId="12" xfId="118" applyNumberFormat="1" applyFont="1" applyFill="1" applyBorder="1" applyAlignment="1">
      <alignment horizontal="center" vertical="center" wrapText="1"/>
      <protection/>
    </xf>
    <xf numFmtId="4" fontId="0" fillId="26" borderId="12" xfId="118" applyNumberFormat="1" applyFont="1" applyFill="1" applyBorder="1" applyAlignment="1">
      <alignment horizontal="center" vertical="center" wrapText="1"/>
      <protection/>
    </xf>
    <xf numFmtId="4" fontId="27" fillId="26" borderId="12" xfId="118" applyNumberFormat="1" applyFont="1" applyFill="1" applyBorder="1" applyAlignment="1">
      <alignment horizontal="center" vertical="center" wrapText="1"/>
      <protection/>
    </xf>
    <xf numFmtId="0" fontId="0" fillId="26" borderId="12" xfId="118" applyFont="1" applyFill="1" applyBorder="1" applyAlignment="1">
      <alignment horizontal="right" vertical="center" wrapText="1"/>
      <protection/>
    </xf>
    <xf numFmtId="2" fontId="0" fillId="0" borderId="0" xfId="0" applyNumberFormat="1" applyFont="1" applyAlignment="1">
      <alignment horizontal="center" vertical="center"/>
    </xf>
    <xf numFmtId="0" fontId="22"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3" fontId="23" fillId="0" borderId="0" xfId="0" applyNumberFormat="1" applyFont="1" applyAlignment="1">
      <alignment/>
    </xf>
    <xf numFmtId="0" fontId="24" fillId="0" borderId="0" xfId="0" applyFont="1" applyAlignment="1">
      <alignment horizontal="right"/>
    </xf>
    <xf numFmtId="0" fontId="0" fillId="0" borderId="0" xfId="0" applyFont="1" applyBorder="1" applyAlignment="1">
      <alignment/>
    </xf>
    <xf numFmtId="0" fontId="25"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center" vertical="center"/>
    </xf>
    <xf numFmtId="2" fontId="24" fillId="0" borderId="0" xfId="0" applyNumberFormat="1" applyFont="1" applyAlignment="1">
      <alignment horizontal="center" vertical="center"/>
    </xf>
    <xf numFmtId="0" fontId="24" fillId="0" borderId="0" xfId="0" applyFont="1" applyAlignment="1">
      <alignment/>
    </xf>
    <xf numFmtId="0" fontId="24" fillId="0" borderId="0" xfId="0" applyFont="1" applyAlignment="1">
      <alignment horizontal="center"/>
    </xf>
    <xf numFmtId="0" fontId="24" fillId="0" borderId="0" xfId="0" applyFont="1" applyAlignment="1">
      <alignment vertical="center"/>
    </xf>
    <xf numFmtId="3" fontId="28" fillId="0" borderId="0" xfId="0" applyNumberFormat="1" applyFont="1" applyAlignment="1">
      <alignment/>
    </xf>
    <xf numFmtId="0" fontId="24" fillId="0" borderId="0" xfId="0" applyFont="1" applyBorder="1" applyAlignment="1">
      <alignment/>
    </xf>
    <xf numFmtId="1" fontId="29" fillId="24" borderId="14" xfId="0" applyNumberFormat="1" applyFont="1" applyFill="1" applyBorder="1" applyAlignment="1">
      <alignment horizontal="center" vertical="distributed"/>
    </xf>
    <xf numFmtId="0" fontId="29" fillId="24" borderId="15" xfId="0" applyFont="1" applyFill="1" applyBorder="1" applyAlignment="1">
      <alignment horizontal="center" vertical="distributed"/>
    </xf>
    <xf numFmtId="0" fontId="29" fillId="24" borderId="10" xfId="0" applyFont="1" applyFill="1" applyBorder="1" applyAlignment="1">
      <alignment horizontal="center" vertical="distributed"/>
    </xf>
    <xf numFmtId="1" fontId="29" fillId="24" borderId="10" xfId="0" applyNumberFormat="1" applyFont="1" applyFill="1" applyBorder="1" applyAlignment="1">
      <alignment horizontal="center" vertical="distributed"/>
    </xf>
    <xf numFmtId="0" fontId="30" fillId="24" borderId="10" xfId="0" applyFont="1" applyFill="1" applyBorder="1" applyAlignment="1">
      <alignment horizontal="center" vertical="distributed"/>
    </xf>
    <xf numFmtId="0" fontId="29" fillId="24" borderId="11" xfId="0" applyFont="1" applyFill="1" applyBorder="1" applyAlignment="1">
      <alignment horizontal="center" vertical="distributed"/>
    </xf>
    <xf numFmtId="0" fontId="29" fillId="0" borderId="0" xfId="0" applyFont="1" applyAlignment="1">
      <alignment horizontal="center" vertical="distributed"/>
    </xf>
    <xf numFmtId="0" fontId="31" fillId="0" borderId="12" xfId="0" applyFont="1" applyFill="1" applyBorder="1" applyAlignment="1">
      <alignment horizontal="right" vertical="center" wrapText="1"/>
    </xf>
    <xf numFmtId="0" fontId="32" fillId="0" borderId="12" xfId="0" applyFont="1" applyFill="1" applyBorder="1" applyAlignment="1">
      <alignment vertical="center"/>
    </xf>
    <xf numFmtId="0" fontId="33" fillId="0" borderId="12" xfId="0" applyFont="1" applyFill="1" applyBorder="1" applyAlignment="1">
      <alignment horizontal="center" vertical="center" wrapText="1"/>
    </xf>
    <xf numFmtId="0" fontId="60" fillId="26" borderId="12" xfId="0" applyFont="1" applyFill="1" applyBorder="1" applyAlignment="1">
      <alignment horizontal="center" vertical="center" wrapText="1"/>
    </xf>
    <xf numFmtId="0" fontId="33" fillId="0" borderId="12" xfId="0" applyFont="1" applyFill="1" applyBorder="1" applyAlignment="1">
      <alignment horizontal="right" vertical="center" wrapText="1"/>
    </xf>
    <xf numFmtId="2" fontId="36" fillId="0" borderId="12" xfId="0" applyNumberFormat="1" applyFont="1" applyFill="1" applyBorder="1" applyAlignment="1">
      <alignment horizontal="center" vertical="center" wrapText="1"/>
    </xf>
    <xf numFmtId="0" fontId="0" fillId="0" borderId="12" xfId="0" applyFont="1" applyFill="1" applyBorder="1" applyAlignment="1">
      <alignment horizontal="right" vertical="center" wrapText="1"/>
    </xf>
    <xf numFmtId="3" fontId="34" fillId="0" borderId="12" xfId="0" applyNumberFormat="1" applyFont="1" applyFill="1" applyBorder="1" applyAlignment="1">
      <alignment horizontal="right" vertical="center" wrapText="1"/>
    </xf>
    <xf numFmtId="4" fontId="33" fillId="0" borderId="12" xfId="0" applyNumberFormat="1" applyFont="1" applyFill="1" applyBorder="1" applyAlignment="1">
      <alignment horizontal="right" vertical="center" wrapText="1"/>
    </xf>
    <xf numFmtId="0" fontId="27" fillId="0" borderId="0" xfId="0" applyFont="1" applyFill="1" applyAlignment="1">
      <alignment vertical="center"/>
    </xf>
    <xf numFmtId="0" fontId="27" fillId="0" borderId="0" xfId="0" applyFont="1" applyFill="1" applyAlignment="1">
      <alignment vertical="center" wrapText="1"/>
    </xf>
    <xf numFmtId="0" fontId="29" fillId="0" borderId="12" xfId="0" applyNumberFormat="1" applyFont="1" applyFill="1" applyBorder="1" applyAlignment="1" applyProtection="1">
      <alignment horizontal="center" vertical="center" wrapText="1"/>
      <protection/>
    </xf>
    <xf numFmtId="0" fontId="33" fillId="0" borderId="12" xfId="0" applyFont="1" applyFill="1" applyBorder="1" applyAlignment="1">
      <alignment horizontal="left" vertical="center" wrapText="1"/>
    </xf>
    <xf numFmtId="4" fontId="33" fillId="0" borderId="12" xfId="0" applyNumberFormat="1" applyFont="1" applyFill="1" applyBorder="1" applyAlignment="1">
      <alignment horizontal="center" vertical="center" wrapText="1"/>
    </xf>
    <xf numFmtId="2" fontId="27" fillId="0" borderId="12" xfId="114" applyNumberFormat="1" applyFont="1" applyFill="1" applyBorder="1" applyAlignment="1">
      <alignment horizontal="center" vertical="center" wrapText="1"/>
      <protection/>
    </xf>
    <xf numFmtId="4" fontId="27" fillId="0" borderId="12" xfId="114" applyNumberFormat="1" applyFont="1" applyFill="1" applyBorder="1" applyAlignment="1">
      <alignment horizontal="center" vertical="center" wrapText="1"/>
      <protection/>
    </xf>
    <xf numFmtId="0" fontId="27" fillId="0" borderId="0" xfId="0" applyFont="1" applyFill="1" applyAlignment="1">
      <alignment horizontal="center" vertical="center" wrapText="1"/>
    </xf>
    <xf numFmtId="0" fontId="33" fillId="0" borderId="12" xfId="0" applyFont="1" applyFill="1" applyBorder="1" applyAlignment="1">
      <alignment vertical="center" wrapText="1"/>
    </xf>
    <xf numFmtId="2" fontId="33" fillId="26"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2" fontId="36" fillId="0" borderId="12" xfId="96" applyNumberFormat="1" applyFont="1" applyFill="1" applyBorder="1" applyAlignment="1">
      <alignment horizontal="center" vertical="center"/>
      <protection/>
    </xf>
    <xf numFmtId="4" fontId="0" fillId="26" borderId="12" xfId="0" applyNumberFormat="1"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12" xfId="0" applyFont="1" applyFill="1" applyBorder="1" applyAlignment="1">
      <alignment horizontal="center" vertical="center" wrapText="1"/>
    </xf>
    <xf numFmtId="2" fontId="0" fillId="26" borderId="12" xfId="0" applyNumberFormat="1" applyFont="1" applyFill="1" applyBorder="1" applyAlignment="1">
      <alignment horizontal="center" vertical="center" wrapText="1"/>
    </xf>
    <xf numFmtId="1" fontId="23" fillId="0" borderId="12" xfId="114" applyNumberFormat="1" applyFont="1" applyFill="1" applyBorder="1" applyAlignment="1">
      <alignment horizontal="center" vertical="center" wrapText="1"/>
      <protection/>
    </xf>
    <xf numFmtId="0" fontId="23" fillId="0" borderId="0" xfId="0" applyFont="1" applyFill="1" applyAlignment="1">
      <alignment vertical="center" wrapText="1"/>
    </xf>
    <xf numFmtId="0" fontId="0" fillId="25" borderId="12" xfId="0" applyNumberFormat="1" applyFont="1" applyFill="1" applyBorder="1" applyAlignment="1">
      <alignment horizontal="justify" vertical="center" wrapText="1"/>
    </xf>
    <xf numFmtId="4" fontId="0" fillId="0" borderId="12" xfId="0" applyNumberFormat="1" applyFont="1" applyBorder="1" applyAlignment="1">
      <alignment horizontal="center" vertical="center" wrapText="1"/>
    </xf>
    <xf numFmtId="0" fontId="36" fillId="0" borderId="12" xfId="0" applyNumberFormat="1" applyFont="1" applyFill="1" applyBorder="1" applyAlignment="1">
      <alignment horizontal="center" vertical="center" wrapText="1"/>
    </xf>
    <xf numFmtId="0" fontId="27" fillId="0" borderId="12" xfId="118" applyNumberFormat="1" applyFont="1" applyFill="1" applyBorder="1" applyAlignment="1">
      <alignment horizontal="center" vertical="center" wrapText="1"/>
      <protection/>
    </xf>
    <xf numFmtId="2" fontId="23" fillId="0" borderId="12" xfId="118" applyNumberFormat="1" applyFont="1" applyFill="1" applyBorder="1" applyAlignment="1">
      <alignment horizontal="center" vertical="center" wrapText="1"/>
      <protection/>
    </xf>
    <xf numFmtId="2" fontId="0" fillId="0" borderId="12" xfId="118" applyNumberFormat="1" applyFont="1" applyFill="1" applyBorder="1" applyAlignment="1">
      <alignment horizontal="center" vertical="center" wrapText="1"/>
      <protection/>
    </xf>
    <xf numFmtId="2" fontId="27" fillId="0" borderId="12" xfId="118" applyNumberFormat="1" applyFont="1" applyFill="1" applyBorder="1" applyAlignment="1">
      <alignment horizontal="center" vertical="center" wrapText="1"/>
      <protection/>
    </xf>
    <xf numFmtId="2" fontId="36" fillId="26" borderId="12" xfId="0" applyNumberFormat="1" applyFont="1" applyFill="1" applyBorder="1" applyAlignment="1">
      <alignment horizontal="center" vertical="center" wrapText="1"/>
    </xf>
    <xf numFmtId="4" fontId="0" fillId="0" borderId="12" xfId="118" applyNumberFormat="1" applyFont="1" applyFill="1" applyBorder="1" applyAlignment="1">
      <alignment horizontal="center" vertical="center" wrapText="1"/>
      <protection/>
    </xf>
    <xf numFmtId="0" fontId="0" fillId="25" borderId="12" xfId="114" applyFont="1" applyFill="1" applyBorder="1" applyAlignment="1">
      <alignment horizontal="justify" vertical="center" wrapText="1"/>
      <protection/>
    </xf>
    <xf numFmtId="1" fontId="0" fillId="0" borderId="12" xfId="0" applyNumberFormat="1" applyFont="1" applyFill="1" applyBorder="1" applyAlignment="1">
      <alignment vertical="center" wrapText="1"/>
    </xf>
    <xf numFmtId="0" fontId="29" fillId="0" borderId="12" xfId="0" applyNumberFormat="1" applyFont="1" applyFill="1" applyBorder="1" applyAlignment="1" applyProtection="1">
      <alignment vertical="center" wrapText="1"/>
      <protection/>
    </xf>
    <xf numFmtId="2" fontId="0" fillId="0" borderId="12" xfId="0" applyNumberFormat="1" applyFont="1" applyFill="1" applyBorder="1" applyAlignment="1">
      <alignment vertical="center" wrapText="1"/>
    </xf>
    <xf numFmtId="2" fontId="36" fillId="0" borderId="12" xfId="0" applyNumberFormat="1" applyFont="1" applyFill="1" applyBorder="1" applyAlignment="1">
      <alignment vertical="center" wrapText="1"/>
    </xf>
    <xf numFmtId="2" fontId="36" fillId="26" borderId="12" xfId="0" applyNumberFormat="1" applyFont="1" applyFill="1" applyBorder="1" applyAlignment="1">
      <alignment vertical="center" wrapText="1"/>
    </xf>
    <xf numFmtId="2" fontId="27" fillId="0" borderId="12" xfId="114" applyNumberFormat="1" applyFont="1" applyFill="1" applyBorder="1" applyAlignment="1">
      <alignment vertical="center" wrapText="1"/>
      <protection/>
    </xf>
    <xf numFmtId="1" fontId="23" fillId="0" borderId="12" xfId="114" applyNumberFormat="1" applyFont="1" applyFill="1" applyBorder="1" applyAlignment="1">
      <alignment vertical="center" wrapText="1"/>
      <protection/>
    </xf>
    <xf numFmtId="4" fontId="0" fillId="0" borderId="12" xfId="114" applyNumberFormat="1" applyFont="1" applyFill="1" applyBorder="1" applyAlignment="1">
      <alignment vertical="center" wrapText="1"/>
      <protection/>
    </xf>
    <xf numFmtId="4" fontId="0" fillId="0" borderId="12" xfId="118" applyNumberFormat="1" applyFont="1" applyFill="1" applyBorder="1" applyAlignment="1">
      <alignment vertical="center" wrapText="1"/>
      <protection/>
    </xf>
    <xf numFmtId="4" fontId="27" fillId="0" borderId="12" xfId="114" applyNumberFormat="1" applyFont="1" applyFill="1" applyBorder="1" applyAlignment="1">
      <alignment vertical="center" wrapText="1"/>
      <protection/>
    </xf>
    <xf numFmtId="0" fontId="33" fillId="26" borderId="12" xfId="0" applyFont="1" applyFill="1" applyBorder="1" applyAlignment="1">
      <alignment horizontal="right" vertical="center" wrapText="1"/>
    </xf>
    <xf numFmtId="0" fontId="33" fillId="26" borderId="12" xfId="0" applyFont="1" applyFill="1" applyBorder="1" applyAlignment="1">
      <alignment horizontal="center" vertical="center" wrapText="1"/>
    </xf>
    <xf numFmtId="0" fontId="33" fillId="0" borderId="12" xfId="0" applyFont="1" applyBorder="1" applyAlignment="1">
      <alignment horizontal="center" vertical="center" wrapText="1"/>
    </xf>
    <xf numFmtId="2" fontId="0" fillId="0" borderId="12" xfId="0" applyNumberFormat="1" applyFont="1" applyFill="1" applyBorder="1" applyAlignment="1">
      <alignment horizontal="justify" vertical="center" wrapText="1"/>
    </xf>
    <xf numFmtId="3" fontId="23" fillId="0" borderId="12" xfId="118" applyNumberFormat="1" applyFont="1" applyFill="1" applyBorder="1" applyAlignment="1">
      <alignment horizontal="center" vertical="center" wrapText="1"/>
      <protection/>
    </xf>
    <xf numFmtId="4" fontId="27" fillId="0" borderId="12" xfId="118" applyNumberFormat="1" applyFont="1" applyFill="1" applyBorder="1" applyAlignment="1">
      <alignment horizontal="center" vertical="center" wrapText="1"/>
      <protection/>
    </xf>
    <xf numFmtId="0" fontId="38" fillId="0" borderId="12" xfId="0" applyFont="1" applyFill="1" applyBorder="1" applyAlignment="1">
      <alignment horizontal="right" vertical="center" wrapText="1"/>
    </xf>
    <xf numFmtId="0" fontId="39" fillId="0" borderId="12" xfId="0" applyFont="1" applyFill="1" applyBorder="1" applyAlignment="1">
      <alignment horizontal="right" vertical="center" wrapText="1"/>
    </xf>
    <xf numFmtId="3" fontId="4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right" vertical="center" wrapText="1"/>
    </xf>
    <xf numFmtId="4" fontId="23" fillId="0" borderId="12" xfId="0" applyNumberFormat="1" applyFont="1" applyFill="1" applyBorder="1" applyAlignment="1">
      <alignment horizontal="center" vertical="center" wrapText="1"/>
    </xf>
    <xf numFmtId="2" fontId="36" fillId="0" borderId="12" xfId="0" applyNumberFormat="1" applyFont="1" applyFill="1" applyBorder="1" applyAlignment="1">
      <alignment horizontal="center" vertical="center"/>
    </xf>
    <xf numFmtId="2" fontId="27" fillId="0" borderId="12" xfId="114" applyNumberFormat="1" applyFont="1" applyFill="1" applyBorder="1" applyAlignment="1">
      <alignment horizontal="center" vertical="center"/>
      <protection/>
    </xf>
    <xf numFmtId="1" fontId="0" fillId="25" borderId="12" xfId="96" applyNumberFormat="1" applyFont="1" applyFill="1" applyBorder="1" applyAlignment="1">
      <alignment horizontal="center" vertical="center" wrapText="1"/>
      <protection/>
    </xf>
    <xf numFmtId="2" fontId="0" fillId="25" borderId="12" xfId="101" applyNumberFormat="1" applyFont="1" applyFill="1" applyBorder="1" applyAlignment="1">
      <alignment horizontal="justify" vertical="center" wrapText="1"/>
      <protection/>
    </xf>
    <xf numFmtId="2" fontId="27" fillId="25" borderId="12" xfId="114" applyNumberFormat="1" applyFont="1" applyFill="1" applyBorder="1" applyAlignment="1">
      <alignment horizontal="center" vertical="center"/>
      <protection/>
    </xf>
    <xf numFmtId="3" fontId="23" fillId="26" borderId="12" xfId="114" applyNumberFormat="1" applyFont="1" applyFill="1" applyBorder="1" applyAlignment="1">
      <alignment horizontal="center" vertical="center" wrapText="1"/>
      <protection/>
    </xf>
    <xf numFmtId="4" fontId="0" fillId="26" borderId="12" xfId="114" applyNumberFormat="1" applyFont="1" applyFill="1" applyBorder="1" applyAlignment="1">
      <alignment horizontal="center" vertical="center" wrapText="1"/>
      <protection/>
    </xf>
    <xf numFmtId="4" fontId="27" fillId="26" borderId="12" xfId="114" applyNumberFormat="1" applyFont="1" applyFill="1" applyBorder="1" applyAlignment="1">
      <alignment horizontal="center" vertical="center" wrapText="1"/>
      <protection/>
    </xf>
    <xf numFmtId="0" fontId="27" fillId="25" borderId="0" xfId="96" applyFont="1" applyFill="1" applyAlignment="1">
      <alignment vertical="center" wrapText="1"/>
      <protection/>
    </xf>
    <xf numFmtId="0" fontId="0" fillId="25" borderId="12" xfId="96" applyNumberFormat="1" applyFont="1" applyFill="1" applyBorder="1" applyAlignment="1">
      <alignment horizontal="center" vertical="center" wrapText="1"/>
      <protection/>
    </xf>
    <xf numFmtId="49" fontId="0" fillId="25" borderId="12" xfId="96" applyNumberFormat="1" applyFont="1" applyFill="1" applyBorder="1" applyAlignment="1">
      <alignment horizontal="center" vertical="center" wrapText="1"/>
      <protection/>
    </xf>
    <xf numFmtId="2" fontId="0" fillId="25" borderId="12" xfId="101" applyNumberFormat="1" applyFont="1" applyFill="1" applyBorder="1" applyAlignment="1">
      <alignment horizontal="right" vertical="center" wrapText="1"/>
      <protection/>
    </xf>
    <xf numFmtId="1" fontId="0" fillId="26" borderId="12" xfId="0" applyNumberFormat="1" applyFont="1" applyFill="1" applyBorder="1" applyAlignment="1">
      <alignment horizontal="center" vertical="center" wrapText="1"/>
    </xf>
    <xf numFmtId="0" fontId="29" fillId="26" borderId="12" xfId="0" applyNumberFormat="1" applyFont="1" applyFill="1" applyBorder="1" applyAlignment="1" applyProtection="1">
      <alignment horizontal="center" vertical="center" wrapText="1"/>
      <protection/>
    </xf>
    <xf numFmtId="2" fontId="0" fillId="25" borderId="12" xfId="101" applyNumberFormat="1" applyFont="1" applyFill="1" applyBorder="1" applyAlignment="1">
      <alignment horizontal="left" vertical="center" wrapText="1"/>
      <protection/>
    </xf>
    <xf numFmtId="0" fontId="27" fillId="25" borderId="0" xfId="0" applyFont="1" applyFill="1" applyAlignment="1">
      <alignment vertical="center" wrapText="1"/>
    </xf>
    <xf numFmtId="49" fontId="0" fillId="25" borderId="12" xfId="0" applyNumberFormat="1" applyFont="1" applyFill="1" applyBorder="1" applyAlignment="1">
      <alignment horizontal="center" vertical="center" wrapText="1"/>
    </xf>
    <xf numFmtId="2" fontId="0" fillId="25" borderId="12" xfId="0" applyNumberFormat="1" applyFont="1" applyFill="1" applyBorder="1" applyAlignment="1">
      <alignment horizontal="right" vertical="center" wrapText="1"/>
    </xf>
    <xf numFmtId="4" fontId="23" fillId="25" borderId="12" xfId="0" applyNumberFormat="1" applyFont="1" applyFill="1" applyBorder="1" applyAlignment="1">
      <alignment horizontal="center" vertical="center" wrapText="1"/>
    </xf>
    <xf numFmtId="2" fontId="36" fillId="25" borderId="12" xfId="0" applyNumberFormat="1" applyFont="1" applyFill="1" applyBorder="1" applyAlignment="1">
      <alignment horizontal="center" vertical="center"/>
    </xf>
    <xf numFmtId="4" fontId="0" fillId="25" borderId="12" xfId="96" applyNumberFormat="1" applyFont="1" applyFill="1" applyBorder="1" applyAlignment="1">
      <alignment horizontal="center" vertical="center" wrapText="1"/>
      <protection/>
    </xf>
    <xf numFmtId="2" fontId="36" fillId="25" borderId="12" xfId="96" applyNumberFormat="1" applyFont="1" applyFill="1" applyBorder="1" applyAlignment="1">
      <alignment horizontal="center" vertical="center"/>
      <protection/>
    </xf>
    <xf numFmtId="43" fontId="0" fillId="25" borderId="12" xfId="73" applyFont="1" applyFill="1" applyBorder="1" applyAlignment="1">
      <alignment vertical="center" wrapText="1"/>
    </xf>
    <xf numFmtId="0" fontId="0" fillId="25" borderId="12" xfId="94" applyFont="1" applyFill="1" applyBorder="1" applyAlignment="1">
      <alignment horizontal="right" vertical="center" wrapText="1"/>
      <protection/>
    </xf>
    <xf numFmtId="186" fontId="0" fillId="25" borderId="12" xfId="96" applyNumberFormat="1" applyFont="1" applyFill="1" applyBorder="1" applyAlignment="1">
      <alignment horizontal="center" vertical="center" wrapText="1"/>
      <protection/>
    </xf>
    <xf numFmtId="0" fontId="0" fillId="0" borderId="12" xfId="96" applyNumberFormat="1" applyFont="1" applyFill="1" applyBorder="1" applyAlignment="1">
      <alignment horizontal="center" vertical="center" wrapText="1"/>
      <protection/>
    </xf>
    <xf numFmtId="49" fontId="0" fillId="0" borderId="12" xfId="96" applyNumberFormat="1" applyFont="1" applyFill="1" applyBorder="1" applyAlignment="1">
      <alignment horizontal="center" vertical="center" wrapText="1"/>
      <protection/>
    </xf>
    <xf numFmtId="0" fontId="0" fillId="0" borderId="12" xfId="94" applyFont="1" applyFill="1" applyBorder="1" applyAlignment="1">
      <alignment horizontal="right" vertical="center" wrapText="1"/>
      <protection/>
    </xf>
    <xf numFmtId="186" fontId="0" fillId="0" borderId="12" xfId="96" applyNumberFormat="1" applyFont="1" applyFill="1" applyBorder="1" applyAlignment="1">
      <alignment horizontal="center" vertical="center" wrapText="1"/>
      <protection/>
    </xf>
    <xf numFmtId="0" fontId="27" fillId="0" borderId="0" xfId="96" applyFont="1" applyFill="1" applyAlignment="1">
      <alignment vertical="center" wrapText="1"/>
      <protection/>
    </xf>
    <xf numFmtId="0" fontId="43" fillId="0" borderId="12" xfId="0" applyFont="1" applyFill="1" applyBorder="1" applyAlignment="1">
      <alignment horizontal="right" vertical="center" wrapText="1"/>
    </xf>
    <xf numFmtId="3" fontId="23" fillId="0" borderId="12" xfId="0" applyNumberFormat="1" applyFont="1" applyFill="1" applyBorder="1" applyAlignment="1">
      <alignment horizontal="center" vertical="center" wrapText="1"/>
    </xf>
    <xf numFmtId="0" fontId="40" fillId="0" borderId="12" xfId="0" applyFont="1" applyFill="1" applyBorder="1" applyAlignment="1">
      <alignment vertical="center" wrapText="1"/>
    </xf>
    <xf numFmtId="0" fontId="33" fillId="0" borderId="12" xfId="0" applyFont="1" applyBorder="1" applyAlignment="1">
      <alignment horizontal="right" vertical="center" wrapText="1"/>
    </xf>
    <xf numFmtId="0" fontId="35" fillId="0" borderId="12" xfId="0" applyFont="1" applyFill="1" applyBorder="1" applyAlignment="1">
      <alignment horizontal="right" vertical="center" wrapText="1"/>
    </xf>
    <xf numFmtId="187" fontId="0" fillId="0" borderId="12" xfId="0" applyNumberFormat="1" applyFont="1" applyFill="1" applyBorder="1" applyAlignment="1">
      <alignment horizontal="center" vertical="center" wrapText="1"/>
    </xf>
    <xf numFmtId="2" fontId="27" fillId="26" borderId="12" xfId="114" applyNumberFormat="1" applyFont="1" applyFill="1" applyBorder="1" applyAlignment="1">
      <alignment horizontal="center" vertical="center" wrapText="1"/>
      <protection/>
    </xf>
    <xf numFmtId="0" fontId="27" fillId="26" borderId="0" xfId="0" applyFont="1" applyFill="1" applyAlignment="1">
      <alignment vertical="center"/>
    </xf>
    <xf numFmtId="0" fontId="27" fillId="26" borderId="0" xfId="0" applyFont="1" applyFill="1" applyAlignment="1">
      <alignment vertical="center" wrapText="1"/>
    </xf>
    <xf numFmtId="0" fontId="0" fillId="26" borderId="12" xfId="0" applyFont="1" applyFill="1" applyBorder="1" applyAlignment="1">
      <alignment horizontal="right" vertical="center" wrapText="1"/>
    </xf>
    <xf numFmtId="0" fontId="33" fillId="0" borderId="12" xfId="0" applyFont="1" applyBorder="1" applyAlignment="1">
      <alignment vertical="center" wrapText="1"/>
    </xf>
    <xf numFmtId="0" fontId="33" fillId="26" borderId="12" xfId="0" applyFont="1" applyFill="1" applyBorder="1" applyAlignment="1">
      <alignment vertical="center" wrapText="1"/>
    </xf>
    <xf numFmtId="0" fontId="35" fillId="26" borderId="12" xfId="0" applyFont="1" applyFill="1" applyBorder="1" applyAlignment="1">
      <alignment horizontal="right" vertical="center" wrapText="1"/>
    </xf>
    <xf numFmtId="186" fontId="0" fillId="26" borderId="12" xfId="0" applyNumberFormat="1" applyFont="1" applyFill="1" applyBorder="1" applyAlignment="1">
      <alignment horizontal="center" vertical="center" wrapText="1"/>
    </xf>
    <xf numFmtId="2" fontId="0" fillId="25" borderId="12" xfId="0" applyNumberFormat="1" applyFont="1" applyFill="1" applyBorder="1" applyAlignment="1">
      <alignment horizontal="justify" vertical="center" wrapText="1"/>
    </xf>
    <xf numFmtId="0" fontId="33" fillId="25" borderId="12" xfId="0" applyFont="1" applyFill="1" applyBorder="1" applyAlignment="1">
      <alignment horizontal="left" vertical="center" wrapText="1"/>
    </xf>
    <xf numFmtId="186" fontId="23" fillId="25" borderId="12" xfId="114" applyNumberFormat="1" applyFont="1" applyFill="1" applyBorder="1" applyAlignment="1">
      <alignment horizontal="center" vertical="center" wrapText="1"/>
      <protection/>
    </xf>
    <xf numFmtId="186" fontId="40" fillId="0" borderId="12" xfId="0" applyNumberFormat="1" applyFont="1" applyFill="1" applyBorder="1" applyAlignment="1">
      <alignment horizontal="center" vertical="center" wrapText="1"/>
    </xf>
    <xf numFmtId="0" fontId="0" fillId="25" borderId="12" xfId="0" applyFont="1" applyFill="1" applyBorder="1" applyAlignment="1">
      <alignment horizontal="right" vertical="center"/>
    </xf>
    <xf numFmtId="2" fontId="0" fillId="26" borderId="12" xfId="0" applyNumberFormat="1" applyFont="1" applyFill="1" applyBorder="1" applyAlignment="1">
      <alignment horizontal="center" vertical="center"/>
    </xf>
    <xf numFmtId="187" fontId="0" fillId="26"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2" fontId="0" fillId="0" borderId="12" xfId="0" applyNumberFormat="1" applyFont="1" applyFill="1" applyBorder="1" applyAlignment="1">
      <alignment horizontal="justify" vertical="center"/>
    </xf>
    <xf numFmtId="3" fontId="23" fillId="0" borderId="12"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0" xfId="0" applyFont="1" applyFill="1" applyAlignment="1">
      <alignment/>
    </xf>
    <xf numFmtId="0" fontId="22" fillId="0" borderId="12" xfId="0" applyFont="1" applyFill="1" applyBorder="1" applyAlignment="1">
      <alignment horizontal="center" vertical="center" wrapText="1"/>
    </xf>
    <xf numFmtId="0" fontId="0" fillId="0" borderId="12" xfId="0" applyFont="1" applyFill="1" applyBorder="1" applyAlignment="1">
      <alignment/>
    </xf>
    <xf numFmtId="0" fontId="27" fillId="0" borderId="12" xfId="0" applyFont="1" applyFill="1" applyBorder="1" applyAlignment="1">
      <alignment horizontal="right" vertical="center"/>
    </xf>
    <xf numFmtId="3" fontId="36" fillId="0" borderId="12"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7"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0" fontId="22" fillId="0" borderId="0" xfId="0" applyFont="1" applyFill="1" applyAlignment="1">
      <alignment/>
    </xf>
    <xf numFmtId="2" fontId="44" fillId="0" borderId="0" xfId="0" applyNumberFormat="1" applyFont="1" applyAlignment="1">
      <alignment horizontal="center" vertical="center"/>
    </xf>
    <xf numFmtId="0" fontId="51" fillId="0" borderId="0" xfId="0" applyFont="1" applyAlignment="1">
      <alignment/>
    </xf>
    <xf numFmtId="0" fontId="44" fillId="0" borderId="0" xfId="0" applyFont="1" applyAlignment="1">
      <alignment horizontal="center" vertical="center"/>
    </xf>
    <xf numFmtId="3" fontId="23" fillId="0" borderId="0" xfId="0" applyNumberFormat="1" applyFont="1" applyAlignment="1">
      <alignment vertical="center"/>
    </xf>
    <xf numFmtId="4" fontId="45" fillId="0" borderId="0" xfId="0" applyNumberFormat="1" applyFont="1" applyAlignment="1">
      <alignment horizontal="center" vertical="center"/>
    </xf>
    <xf numFmtId="0" fontId="22" fillId="0" borderId="0" xfId="0" applyFont="1" applyAlignment="1">
      <alignment/>
    </xf>
    <xf numFmtId="0" fontId="24" fillId="0" borderId="0" xfId="0" applyFont="1" applyFill="1" applyAlignment="1">
      <alignment horizontal="left"/>
    </xf>
    <xf numFmtId="0" fontId="27" fillId="0" borderId="0" xfId="0" applyFont="1" applyFill="1" applyAlignment="1">
      <alignment/>
    </xf>
    <xf numFmtId="2" fontId="27" fillId="26" borderId="12" xfId="114" applyNumberFormat="1" applyFont="1" applyFill="1" applyBorder="1" applyAlignment="1">
      <alignment horizontal="center" vertical="center"/>
      <protection/>
    </xf>
    <xf numFmtId="2" fontId="0" fillId="26" borderId="12" xfId="0" applyNumberFormat="1" applyFont="1" applyFill="1" applyBorder="1" applyAlignment="1">
      <alignment horizontal="right" vertical="center" wrapText="1"/>
    </xf>
    <xf numFmtId="2" fontId="27" fillId="26" borderId="12" xfId="0" applyNumberFormat="1" applyFont="1" applyFill="1" applyBorder="1" applyAlignment="1">
      <alignment horizontal="center" vertical="center" wrapText="1"/>
    </xf>
    <xf numFmtId="3" fontId="0" fillId="26" borderId="12" xfId="114" applyNumberFormat="1" applyFont="1" applyFill="1" applyBorder="1" applyAlignment="1">
      <alignment horizontal="center" vertical="center" wrapText="1"/>
      <protection/>
    </xf>
    <xf numFmtId="0" fontId="0" fillId="26" borderId="12" xfId="114" applyFont="1" applyFill="1" applyBorder="1" applyAlignment="1">
      <alignment horizontal="right" vertical="center" wrapText="1"/>
      <protection/>
    </xf>
    <xf numFmtId="186" fontId="0" fillId="26" borderId="12" xfId="114" applyNumberFormat="1" applyFont="1" applyFill="1" applyBorder="1" applyAlignment="1">
      <alignment horizontal="center" vertical="center" wrapText="1"/>
      <protection/>
    </xf>
    <xf numFmtId="0" fontId="27" fillId="26" borderId="0" xfId="0" applyFont="1" applyFill="1" applyAlignment="1">
      <alignment horizontal="center" vertical="center" wrapText="1"/>
    </xf>
    <xf numFmtId="2" fontId="0"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3" fontId="36"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1" fontId="33" fillId="26" borderId="12" xfId="0" applyNumberFormat="1" applyFont="1" applyFill="1" applyBorder="1" applyAlignment="1">
      <alignment horizontal="center" vertical="center" wrapText="1"/>
    </xf>
    <xf numFmtId="1" fontId="0" fillId="26" borderId="12" xfId="0" applyNumberFormat="1" applyFont="1" applyFill="1" applyBorder="1" applyAlignment="1">
      <alignment horizontal="center" vertical="center"/>
    </xf>
    <xf numFmtId="0" fontId="32" fillId="0" borderId="12" xfId="0" applyFont="1" applyFill="1" applyBorder="1" applyAlignment="1">
      <alignment horizontal="center" vertical="center" wrapText="1"/>
    </xf>
    <xf numFmtId="2" fontId="0" fillId="25" borderId="12" xfId="101" applyNumberFormat="1" applyFont="1" applyFill="1" applyBorder="1" applyAlignment="1">
      <alignment horizontal="center" vertical="center" wrapText="1"/>
      <protection/>
    </xf>
    <xf numFmtId="2" fontId="33" fillId="26" borderId="12" xfId="101" applyNumberFormat="1" applyFont="1" applyFill="1" applyBorder="1" applyAlignment="1">
      <alignment horizontal="center" vertical="center"/>
      <protection/>
    </xf>
    <xf numFmtId="2" fontId="0" fillId="26" borderId="12" xfId="105" applyNumberFormat="1" applyFont="1" applyFill="1" applyBorder="1" applyAlignment="1">
      <alignment horizontal="center" vertical="center" wrapText="1"/>
      <protection/>
    </xf>
    <xf numFmtId="0" fontId="33" fillId="25" borderId="12" xfId="0" applyNumberFormat="1" applyFont="1" applyFill="1" applyBorder="1" applyAlignment="1">
      <alignment horizontal="center" vertical="center" wrapText="1"/>
    </xf>
    <xf numFmtId="0" fontId="0" fillId="25" borderId="12" xfId="103" applyFont="1" applyFill="1" applyBorder="1" applyAlignment="1">
      <alignment horizontal="center" vertical="center" wrapText="1"/>
      <protection/>
    </xf>
    <xf numFmtId="201" fontId="0" fillId="26" borderId="12" xfId="104" applyNumberFormat="1" applyFont="1" applyFill="1" applyBorder="1" applyAlignment="1">
      <alignment horizontal="center" vertical="center" wrapText="1"/>
      <protection/>
    </xf>
    <xf numFmtId="4" fontId="0" fillId="25" borderId="12" xfId="0" applyNumberFormat="1" applyFont="1" applyFill="1" applyBorder="1" applyAlignment="1">
      <alignment horizontal="center" vertical="center"/>
    </xf>
    <xf numFmtId="0" fontId="0" fillId="26" borderId="12" xfId="96" applyFont="1" applyFill="1" applyBorder="1" applyAlignment="1">
      <alignment horizontal="center" vertical="center" wrapText="1"/>
      <protection/>
    </xf>
    <xf numFmtId="0" fontId="0" fillId="26" borderId="12" xfId="96" applyFont="1" applyFill="1" applyBorder="1" applyAlignment="1">
      <alignment horizontal="right" vertical="center" wrapText="1"/>
      <protection/>
    </xf>
    <xf numFmtId="1" fontId="0" fillId="26" borderId="12" xfId="96" applyNumberFormat="1" applyFont="1" applyFill="1" applyBorder="1" applyAlignment="1">
      <alignment horizontal="center" vertical="center" wrapText="1"/>
      <protection/>
    </xf>
    <xf numFmtId="0" fontId="22" fillId="26" borderId="12" xfId="114" applyFont="1" applyFill="1" applyBorder="1" applyAlignment="1">
      <alignment horizontal="center" vertical="center" wrapText="1"/>
      <protection/>
    </xf>
    <xf numFmtId="2" fontId="0" fillId="26" borderId="12" xfId="96" applyNumberFormat="1" applyFont="1" applyFill="1" applyBorder="1" applyAlignment="1">
      <alignment horizontal="center" vertical="center" wrapText="1"/>
      <protection/>
    </xf>
    <xf numFmtId="0" fontId="34"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26" borderId="12" xfId="0" applyFont="1" applyFill="1" applyBorder="1" applyAlignment="1">
      <alignment horizontal="center" vertical="center" wrapText="1"/>
    </xf>
    <xf numFmtId="3" fontId="0" fillId="26" borderId="12" xfId="0" applyNumberFormat="1" applyFont="1" applyFill="1" applyBorder="1" applyAlignment="1">
      <alignment horizontal="center" vertical="center" wrapText="1"/>
    </xf>
    <xf numFmtId="2" fontId="50" fillId="26" borderId="12" xfId="0" applyNumberFormat="1" applyFont="1" applyFill="1" applyBorder="1" applyAlignment="1">
      <alignment horizontal="center" vertical="center" wrapText="1"/>
    </xf>
    <xf numFmtId="2" fontId="0" fillId="26" borderId="12" xfId="101" applyNumberFormat="1" applyFont="1" applyFill="1" applyBorder="1" applyAlignment="1">
      <alignment horizontal="center" vertical="center" wrapText="1"/>
      <protection/>
    </xf>
    <xf numFmtId="2" fontId="0" fillId="26" borderId="12" xfId="101" applyNumberFormat="1" applyFont="1" applyFill="1" applyBorder="1" applyAlignment="1">
      <alignment horizontal="center" vertical="center" wrapText="1"/>
      <protection/>
    </xf>
    <xf numFmtId="2" fontId="33" fillId="26" borderId="12" xfId="101" applyNumberFormat="1" applyFont="1" applyFill="1" applyBorder="1" applyAlignment="1">
      <alignment horizontal="center" vertical="center"/>
      <protection/>
    </xf>
    <xf numFmtId="2" fontId="0" fillId="26" borderId="12" xfId="105" applyNumberFormat="1" applyFont="1" applyFill="1" applyBorder="1" applyAlignment="1">
      <alignment horizontal="center" vertical="center" wrapText="1"/>
      <protection/>
    </xf>
    <xf numFmtId="1" fontId="50" fillId="26" borderId="12" xfId="0" applyNumberFormat="1" applyFont="1" applyFill="1" applyBorder="1" applyAlignment="1">
      <alignment horizontal="center" vertical="center" wrapText="1"/>
    </xf>
    <xf numFmtId="0" fontId="61" fillId="26" borderId="12" xfId="0" applyFont="1" applyFill="1" applyBorder="1" applyAlignment="1">
      <alignment horizontal="center" vertical="center" wrapText="1"/>
    </xf>
    <xf numFmtId="4" fontId="0" fillId="26" borderId="12" xfId="0" applyNumberFormat="1" applyFont="1" applyFill="1" applyBorder="1" applyAlignment="1">
      <alignment horizontal="center" vertical="center"/>
    </xf>
    <xf numFmtId="2" fontId="36" fillId="26" borderId="12" xfId="96" applyNumberFormat="1" applyFont="1" applyFill="1" applyBorder="1" applyAlignment="1">
      <alignment horizontal="center" vertical="center"/>
      <protection/>
    </xf>
    <xf numFmtId="2" fontId="36" fillId="26" borderId="12" xfId="96" applyNumberFormat="1" applyFont="1" applyFill="1" applyBorder="1" applyAlignment="1">
      <alignment horizontal="center" vertical="center"/>
      <protection/>
    </xf>
    <xf numFmtId="0" fontId="0" fillId="26" borderId="12" xfId="114" applyFont="1" applyFill="1" applyBorder="1" applyAlignment="1">
      <alignment horizontal="center" vertical="center" wrapText="1"/>
      <protection/>
    </xf>
    <xf numFmtId="0" fontId="0" fillId="26" borderId="12" xfId="0" applyFont="1" applyFill="1" applyBorder="1" applyAlignment="1">
      <alignment horizontal="center" vertical="center" wrapText="1"/>
    </xf>
    <xf numFmtId="4" fontId="40" fillId="0" borderId="12" xfId="0" applyNumberFormat="1" applyFont="1" applyFill="1" applyBorder="1" applyAlignment="1">
      <alignment horizontal="center" vertical="center" wrapText="1"/>
    </xf>
    <xf numFmtId="2" fontId="36" fillId="0" borderId="12" xfId="96" applyNumberFormat="1" applyFont="1" applyFill="1" applyBorder="1" applyAlignment="1">
      <alignment horizontal="center" vertical="center" wrapText="1"/>
      <protection/>
    </xf>
    <xf numFmtId="0" fontId="0" fillId="26" borderId="12" xfId="114" applyFont="1" applyFill="1" applyBorder="1" applyAlignment="1">
      <alignment horizontal="right" vertical="center" wrapText="1"/>
      <protection/>
    </xf>
    <xf numFmtId="0" fontId="0" fillId="26" borderId="12" xfId="114" applyFont="1" applyFill="1" applyBorder="1" applyAlignment="1">
      <alignment horizontal="center" vertical="center" wrapText="1"/>
      <protection/>
    </xf>
    <xf numFmtId="1" fontId="0" fillId="26" borderId="12" xfId="114" applyNumberFormat="1" applyFont="1" applyFill="1" applyBorder="1" applyAlignment="1">
      <alignment horizontal="center" vertical="center" wrapText="1"/>
      <protection/>
    </xf>
    <xf numFmtId="2" fontId="23" fillId="26" borderId="12" xfId="0" applyNumberFormat="1" applyFont="1" applyFill="1" applyBorder="1" applyAlignment="1">
      <alignment horizontal="center" vertical="center" wrapText="1"/>
    </xf>
    <xf numFmtId="2" fontId="0" fillId="26" borderId="12" xfId="114" applyNumberFormat="1" applyFont="1" applyFill="1" applyBorder="1" applyAlignment="1">
      <alignment horizontal="center" vertical="center" wrapText="1"/>
      <protection/>
    </xf>
    <xf numFmtId="0" fontId="0" fillId="26" borderId="0" xfId="0" applyFont="1" applyFill="1" applyAlignment="1">
      <alignment vertical="center" wrapText="1"/>
    </xf>
    <xf numFmtId="0" fontId="0" fillId="26" borderId="12" xfId="0" applyFont="1" applyFill="1" applyBorder="1" applyAlignment="1">
      <alignment horizontal="center" vertical="center" wrapText="1"/>
    </xf>
    <xf numFmtId="2" fontId="60" fillId="26" borderId="12" xfId="0" applyNumberFormat="1" applyFont="1" applyFill="1" applyBorder="1" applyAlignment="1">
      <alignment horizontal="center" vertical="center" wrapText="1"/>
    </xf>
    <xf numFmtId="0" fontId="0" fillId="26" borderId="12" xfId="0" applyNumberFormat="1" applyFont="1" applyFill="1" applyBorder="1" applyAlignment="1">
      <alignment horizontal="center" vertical="center" wrapText="1"/>
    </xf>
    <xf numFmtId="0" fontId="34" fillId="26" borderId="12" xfId="0" applyFont="1" applyFill="1" applyBorder="1" applyAlignment="1">
      <alignment horizontal="center" vertical="center" wrapText="1"/>
    </xf>
    <xf numFmtId="2" fontId="61" fillId="26" borderId="12" xfId="0" applyNumberFormat="1" applyFont="1" applyFill="1" applyBorder="1" applyAlignment="1">
      <alignment horizontal="center" vertical="center" wrapText="1"/>
    </xf>
    <xf numFmtId="0" fontId="0" fillId="26" borderId="12" xfId="105" applyFont="1" applyFill="1" applyBorder="1" applyAlignment="1">
      <alignment horizontal="center" vertical="center" wrapText="1"/>
      <protection/>
    </xf>
    <xf numFmtId="2" fontId="0" fillId="26" borderId="12" xfId="94" applyNumberFormat="1" applyFont="1" applyFill="1" applyBorder="1" applyAlignment="1">
      <alignment horizontal="center" vertical="center" wrapText="1"/>
      <protection/>
    </xf>
    <xf numFmtId="1" fontId="33" fillId="26" borderId="12" xfId="101" applyNumberFormat="1" applyFont="1" applyFill="1" applyBorder="1" applyAlignment="1">
      <alignment horizontal="center" vertical="center"/>
      <protection/>
    </xf>
    <xf numFmtId="1" fontId="61" fillId="26"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2" fontId="0" fillId="26" borderId="16" xfId="0" applyNumberFormat="1" applyFont="1" applyFill="1" applyBorder="1" applyAlignment="1">
      <alignment horizontal="center" vertical="center" wrapText="1"/>
    </xf>
    <xf numFmtId="4" fontId="33" fillId="26" borderId="12" xfId="0" applyNumberFormat="1" applyFont="1" applyFill="1" applyBorder="1" applyAlignment="1">
      <alignment horizontal="center" vertical="center" wrapText="1"/>
    </xf>
    <xf numFmtId="0" fontId="31" fillId="0" borderId="12" xfId="0" applyFont="1" applyBorder="1" applyAlignment="1">
      <alignment horizontal="right" vertical="center" wrapText="1"/>
    </xf>
    <xf numFmtId="0" fontId="32" fillId="0" borderId="12" xfId="0" applyFont="1" applyBorder="1" applyAlignment="1">
      <alignment vertical="center" wrapText="1"/>
    </xf>
    <xf numFmtId="0" fontId="42" fillId="0" borderId="12" xfId="0" applyFont="1" applyBorder="1" applyAlignment="1">
      <alignment horizontal="right" vertical="center" wrapText="1"/>
    </xf>
    <xf numFmtId="0" fontId="39" fillId="0" borderId="12" xfId="0" applyFont="1" applyBorder="1" applyAlignment="1">
      <alignment horizontal="right" vertical="center" wrapText="1"/>
    </xf>
    <xf numFmtId="0" fontId="34" fillId="0" borderId="12" xfId="0" applyFont="1" applyBorder="1" applyAlignment="1">
      <alignment horizontal="center" vertical="center" wrapText="1"/>
    </xf>
    <xf numFmtId="3" fontId="40" fillId="0" borderId="12" xfId="0" applyNumberFormat="1" applyFont="1" applyBorder="1" applyAlignment="1">
      <alignment horizontal="center" vertical="center" wrapText="1"/>
    </xf>
    <xf numFmtId="4" fontId="40" fillId="0" borderId="12" xfId="0" applyNumberFormat="1" applyFont="1" applyBorder="1" applyAlignment="1">
      <alignment horizontal="center" vertical="center" wrapText="1"/>
    </xf>
    <xf numFmtId="0" fontId="39" fillId="0" borderId="12" xfId="0" applyFont="1" applyBorder="1" applyAlignment="1">
      <alignment horizontal="right" vertical="center"/>
    </xf>
    <xf numFmtId="0" fontId="0" fillId="26" borderId="12" xfId="0" applyFont="1" applyFill="1" applyBorder="1" applyAlignment="1">
      <alignment horizontal="justify" vertical="center" wrapText="1"/>
    </xf>
    <xf numFmtId="2" fontId="33" fillId="26" borderId="12" xfId="102" applyNumberFormat="1" applyFont="1" applyFill="1" applyBorder="1" applyAlignment="1">
      <alignment horizontal="center" vertical="center" wrapText="1"/>
      <protection/>
    </xf>
    <xf numFmtId="0" fontId="0" fillId="0" borderId="12" xfId="114" applyFont="1" applyFill="1" applyBorder="1" applyAlignment="1">
      <alignment horizontal="right" vertical="center" wrapText="1"/>
      <protection/>
    </xf>
    <xf numFmtId="0" fontId="0" fillId="0" borderId="12" xfId="118" applyFont="1" applyFill="1" applyBorder="1" applyAlignment="1">
      <alignment horizontal="right" vertical="center" wrapText="1"/>
      <protection/>
    </xf>
    <xf numFmtId="2" fontId="0" fillId="0" borderId="12" xfId="101" applyNumberFormat="1" applyFont="1" applyFill="1" applyBorder="1" applyAlignment="1">
      <alignment horizontal="center" vertical="center" wrapText="1"/>
      <protection/>
    </xf>
    <xf numFmtId="0" fontId="50" fillId="26" borderId="12" xfId="0" applyFont="1" applyFill="1" applyBorder="1" applyAlignment="1">
      <alignment horizontal="center" vertical="center"/>
    </xf>
    <xf numFmtId="2" fontId="50" fillId="26" borderId="12" xfId="0" applyNumberFormat="1" applyFont="1" applyFill="1" applyBorder="1" applyAlignment="1">
      <alignment horizontal="center" vertical="center"/>
    </xf>
    <xf numFmtId="2" fontId="0" fillId="26" borderId="12" xfId="118" applyNumberFormat="1" applyFont="1" applyFill="1" applyBorder="1" applyAlignment="1">
      <alignment horizontal="center" vertical="center" wrapText="1"/>
      <protection/>
    </xf>
    <xf numFmtId="1" fontId="0" fillId="0" borderId="12" xfId="0" applyNumberFormat="1" applyFont="1" applyFill="1" applyBorder="1" applyAlignment="1">
      <alignment horizontal="center" vertical="center"/>
    </xf>
    <xf numFmtId="0" fontId="31" fillId="0" borderId="12" xfId="0" applyFont="1" applyFill="1" applyBorder="1" applyAlignment="1">
      <alignment horizontal="right" vertical="center"/>
    </xf>
    <xf numFmtId="186" fontId="0" fillId="0" borderId="12" xfId="0" applyNumberFormat="1" applyFont="1" applyFill="1" applyBorder="1" applyAlignment="1">
      <alignment horizontal="center" vertical="center"/>
    </xf>
    <xf numFmtId="0" fontId="0" fillId="0" borderId="12" xfId="118" applyFont="1" applyFill="1" applyBorder="1" applyAlignment="1">
      <alignment horizontal="justify" vertical="center" wrapText="1"/>
      <protection/>
    </xf>
    <xf numFmtId="2" fontId="33" fillId="26" borderId="12" xfId="102" applyNumberFormat="1" applyFont="1" applyFill="1" applyBorder="1" applyAlignment="1">
      <alignment horizontal="center" vertical="center"/>
      <protection/>
    </xf>
    <xf numFmtId="2" fontId="33" fillId="26" borderId="12" xfId="106" applyNumberFormat="1" applyFont="1" applyFill="1" applyBorder="1" applyAlignment="1">
      <alignment horizontal="center" vertical="center" wrapText="1"/>
      <protection/>
    </xf>
    <xf numFmtId="2" fontId="27" fillId="0" borderId="12" xfId="113" applyNumberFormat="1" applyFont="1" applyFill="1" applyBorder="1" applyAlignment="1">
      <alignment horizontal="center" vertical="center" wrapText="1"/>
      <protection/>
    </xf>
    <xf numFmtId="3" fontId="23" fillId="0" borderId="12" xfId="113" applyNumberFormat="1" applyFont="1" applyFill="1" applyBorder="1" applyAlignment="1">
      <alignment horizontal="center" vertical="center" wrapText="1"/>
      <protection/>
    </xf>
    <xf numFmtId="4" fontId="0" fillId="0" borderId="12" xfId="113" applyNumberFormat="1" applyFont="1" applyFill="1" applyBorder="1" applyAlignment="1">
      <alignment horizontal="center" vertical="center" wrapText="1"/>
      <protection/>
    </xf>
    <xf numFmtId="4" fontId="27" fillId="0" borderId="12" xfId="113" applyNumberFormat="1" applyFont="1" applyFill="1" applyBorder="1" applyAlignment="1">
      <alignment horizontal="center" vertical="center" wrapText="1"/>
      <protection/>
    </xf>
    <xf numFmtId="0" fontId="27" fillId="0" borderId="0" xfId="0" applyFont="1" applyFill="1" applyBorder="1" applyAlignment="1">
      <alignment horizontal="right" vertical="center" wrapText="1"/>
    </xf>
    <xf numFmtId="1" fontId="33" fillId="26" borderId="12" xfId="106" applyNumberFormat="1" applyFont="1" applyFill="1" applyBorder="1" applyAlignment="1">
      <alignment horizontal="center" vertical="center" wrapText="1"/>
      <protection/>
    </xf>
    <xf numFmtId="0" fontId="33" fillId="26" borderId="12" xfId="0" applyFont="1" applyFill="1" applyBorder="1" applyAlignment="1">
      <alignment horizontal="center" vertical="center"/>
    </xf>
    <xf numFmtId="1" fontId="33" fillId="0" borderId="12" xfId="0" applyNumberFormat="1" applyFont="1" applyFill="1" applyBorder="1" applyAlignment="1">
      <alignment horizontal="center" vertical="center" wrapText="1"/>
    </xf>
    <xf numFmtId="3" fontId="0" fillId="26" borderId="12" xfId="0" applyNumberFormat="1" applyFont="1" applyFill="1" applyBorder="1" applyAlignment="1">
      <alignment horizontal="center" vertical="center" wrapText="1"/>
    </xf>
    <xf numFmtId="0" fontId="32" fillId="26" borderId="12" xfId="0" applyFont="1" applyFill="1" applyBorder="1" applyAlignment="1">
      <alignment vertical="center" wrapText="1"/>
    </xf>
    <xf numFmtId="0" fontId="40" fillId="26" borderId="12" xfId="0" applyFont="1" applyFill="1" applyBorder="1" applyAlignment="1">
      <alignment vertical="center" wrapText="1"/>
    </xf>
    <xf numFmtId="2" fontId="0" fillId="26" borderId="12" xfId="0" applyNumberFormat="1" applyFont="1" applyFill="1" applyBorder="1" applyAlignment="1">
      <alignment vertical="center" wrapText="1"/>
    </xf>
    <xf numFmtId="2" fontId="0" fillId="26" borderId="12" xfId="101" applyNumberFormat="1" applyFont="1" applyFill="1" applyBorder="1" applyAlignment="1">
      <alignment horizontal="center" vertical="center"/>
      <protection/>
    </xf>
    <xf numFmtId="0" fontId="0" fillId="26" borderId="12" xfId="0" applyFont="1" applyFill="1" applyBorder="1" applyAlignment="1">
      <alignment horizontal="justify" vertical="center" wrapText="1"/>
    </xf>
    <xf numFmtId="0" fontId="39" fillId="26" borderId="12" xfId="0" applyFont="1" applyFill="1" applyBorder="1" applyAlignment="1">
      <alignment horizontal="right" vertical="center" wrapText="1"/>
    </xf>
    <xf numFmtId="2" fontId="0" fillId="26" borderId="12" xfId="0" applyNumberFormat="1" applyFont="1" applyFill="1" applyBorder="1" applyAlignment="1">
      <alignment horizontal="justify" vertical="center" wrapText="1"/>
    </xf>
    <xf numFmtId="4" fontId="33" fillId="26" borderId="12" xfId="0" applyNumberFormat="1" applyFont="1" applyFill="1" applyBorder="1" applyAlignment="1">
      <alignment horizontal="center" vertical="center" wrapText="1"/>
    </xf>
    <xf numFmtId="0" fontId="32" fillId="26" borderId="12" xfId="0" applyFont="1" applyFill="1" applyBorder="1" applyAlignment="1">
      <alignment vertical="center"/>
    </xf>
    <xf numFmtId="2" fontId="0" fillId="26" borderId="12" xfId="93" applyNumberFormat="1" applyFont="1" applyFill="1" applyBorder="1" applyAlignment="1">
      <alignment horizontal="center" vertical="center"/>
      <protection/>
    </xf>
    <xf numFmtId="2" fontId="0" fillId="26" borderId="12" xfId="93" applyNumberFormat="1" applyFont="1" applyFill="1" applyBorder="1" applyAlignment="1">
      <alignment horizontal="center" vertical="center" wrapText="1"/>
      <protection/>
    </xf>
    <xf numFmtId="0" fontId="0" fillId="26" borderId="12" xfId="93" applyFont="1" applyFill="1" applyBorder="1" applyAlignment="1">
      <alignment horizontal="center" vertical="center" wrapText="1"/>
      <protection/>
    </xf>
    <xf numFmtId="0" fontId="31" fillId="26" borderId="12" xfId="0" applyFont="1" applyFill="1" applyBorder="1" applyAlignment="1">
      <alignment horizontal="right" vertical="center"/>
    </xf>
    <xf numFmtId="0" fontId="32" fillId="26" borderId="12" xfId="0" applyFont="1" applyFill="1" applyBorder="1" applyAlignment="1">
      <alignment vertical="center" wrapText="1"/>
    </xf>
    <xf numFmtId="186" fontId="0" fillId="26" borderId="12" xfId="0" applyNumberFormat="1" applyFont="1" applyFill="1" applyBorder="1" applyAlignment="1">
      <alignment horizontal="center" vertical="center"/>
    </xf>
    <xf numFmtId="3" fontId="23" fillId="26" borderId="12" xfId="0" applyNumberFormat="1" applyFont="1" applyFill="1" applyBorder="1" applyAlignment="1">
      <alignment horizontal="center" vertical="center"/>
    </xf>
    <xf numFmtId="0" fontId="38" fillId="26" borderId="12" xfId="0" applyFont="1" applyFill="1" applyBorder="1" applyAlignment="1">
      <alignment horizontal="right" vertical="center" wrapText="1"/>
    </xf>
    <xf numFmtId="0" fontId="39" fillId="26" borderId="12" xfId="0" applyFont="1" applyFill="1" applyBorder="1" applyAlignment="1">
      <alignment horizontal="right" vertical="center" wrapText="1"/>
    </xf>
    <xf numFmtId="3" fontId="40" fillId="26" borderId="12" xfId="0" applyNumberFormat="1" applyFont="1" applyFill="1" applyBorder="1" applyAlignment="1">
      <alignment horizontal="center" vertical="center" wrapText="1"/>
    </xf>
    <xf numFmtId="4" fontId="32" fillId="26" borderId="12" xfId="0" applyNumberFormat="1" applyFont="1" applyFill="1" applyBorder="1" applyAlignment="1">
      <alignment horizontal="center" vertical="center" wrapText="1"/>
    </xf>
    <xf numFmtId="0" fontId="40" fillId="0" borderId="12" xfId="0" applyFont="1" applyFill="1" applyBorder="1" applyAlignment="1">
      <alignment vertical="center"/>
    </xf>
    <xf numFmtId="0" fontId="39" fillId="0" borderId="12" xfId="0" applyFont="1" applyFill="1" applyBorder="1" applyAlignment="1">
      <alignment horizontal="left" vertical="center"/>
    </xf>
    <xf numFmtId="0" fontId="0" fillId="0" borderId="0" xfId="0" applyFont="1" applyAlignment="1">
      <alignment horizontal="right" vertical="center"/>
    </xf>
    <xf numFmtId="0" fontId="22" fillId="0" borderId="0" xfId="0" applyFont="1" applyBorder="1" applyAlignment="1">
      <alignment/>
    </xf>
    <xf numFmtId="0" fontId="62" fillId="0" borderId="0" xfId="0" applyFont="1" applyAlignment="1">
      <alignment/>
    </xf>
    <xf numFmtId="0" fontId="1" fillId="0" borderId="0" xfId="0" applyFont="1" applyBorder="1" applyAlignment="1">
      <alignment/>
    </xf>
    <xf numFmtId="0" fontId="54" fillId="0" borderId="0" xfId="0" applyFont="1" applyBorder="1" applyAlignment="1">
      <alignment/>
    </xf>
    <xf numFmtId="0" fontId="27" fillId="0" borderId="0" xfId="0" applyFont="1" applyBorder="1" applyAlignment="1">
      <alignment/>
    </xf>
    <xf numFmtId="0" fontId="22" fillId="0" borderId="0" xfId="0" applyFont="1" applyFill="1" applyBorder="1" applyAlignment="1">
      <alignment/>
    </xf>
    <xf numFmtId="0" fontId="1" fillId="0" borderId="0" xfId="0" applyFont="1" applyAlignment="1">
      <alignment/>
    </xf>
    <xf numFmtId="0" fontId="44" fillId="0" borderId="0" xfId="0" applyFont="1" applyAlignment="1">
      <alignment horizontal="right"/>
    </xf>
    <xf numFmtId="0" fontId="62" fillId="0" borderId="0" xfId="0" applyFont="1" applyAlignment="1">
      <alignment wrapText="1"/>
    </xf>
    <xf numFmtId="0" fontId="44" fillId="0" borderId="0" xfId="0" applyFont="1" applyAlignment="1">
      <alignment/>
    </xf>
    <xf numFmtId="4" fontId="44" fillId="0" borderId="0" xfId="0" applyNumberFormat="1" applyFont="1" applyAlignment="1">
      <alignment/>
    </xf>
    <xf numFmtId="0" fontId="44" fillId="0" borderId="0" xfId="0" applyFont="1" applyAlignment="1">
      <alignment horizontal="left"/>
    </xf>
    <xf numFmtId="0" fontId="44" fillId="26" borderId="0" xfId="0" applyFont="1" applyFill="1" applyAlignment="1">
      <alignment horizontal="left"/>
    </xf>
    <xf numFmtId="0" fontId="44" fillId="26" borderId="0" xfId="0" applyFont="1" applyFill="1" applyAlignment="1">
      <alignment/>
    </xf>
    <xf numFmtId="0" fontId="0" fillId="0" borderId="16" xfId="0" applyFont="1" applyFill="1" applyBorder="1" applyAlignment="1">
      <alignment vertical="center" wrapText="1"/>
    </xf>
    <xf numFmtId="0" fontId="22" fillId="0" borderId="0" xfId="0" applyFont="1" applyBorder="1" applyAlignment="1">
      <alignment horizontal="left"/>
    </xf>
    <xf numFmtId="0" fontId="46" fillId="0" borderId="0" xfId="0" applyFont="1" applyAlignment="1">
      <alignment/>
    </xf>
    <xf numFmtId="0" fontId="46" fillId="0" borderId="0" xfId="0" applyFont="1" applyAlignment="1">
      <alignment vertical="center"/>
    </xf>
    <xf numFmtId="0" fontId="48" fillId="0" borderId="0" xfId="0" applyFont="1" applyAlignment="1">
      <alignment/>
    </xf>
    <xf numFmtId="0" fontId="48" fillId="0" borderId="0" xfId="0" applyFont="1" applyAlignment="1">
      <alignment vertical="center"/>
    </xf>
    <xf numFmtId="0" fontId="48" fillId="0" borderId="0" xfId="114" applyFont="1" applyAlignment="1">
      <alignment horizontal="center"/>
      <protection/>
    </xf>
    <xf numFmtId="0" fontId="48" fillId="0" borderId="0" xfId="114" applyFont="1" applyBorder="1" applyAlignment="1">
      <alignment horizontal="center"/>
      <protection/>
    </xf>
    <xf numFmtId="0" fontId="44" fillId="24" borderId="30" xfId="0" applyFont="1" applyFill="1" applyBorder="1" applyAlignment="1">
      <alignment/>
    </xf>
    <xf numFmtId="0" fontId="44" fillId="24" borderId="17" xfId="0" applyFont="1" applyFill="1" applyBorder="1" applyAlignment="1">
      <alignment horizontal="center" vertical="center"/>
    </xf>
    <xf numFmtId="0" fontId="44" fillId="24" borderId="13" xfId="0" applyFont="1" applyFill="1" applyBorder="1" applyAlignment="1">
      <alignment horizontal="center"/>
    </xf>
    <xf numFmtId="1" fontId="0" fillId="0" borderId="12" xfId="0" applyNumberFormat="1" applyFont="1" applyFill="1" applyBorder="1" applyAlignment="1" quotePrefix="1">
      <alignment horizontal="center" vertical="center" wrapText="1"/>
    </xf>
    <xf numFmtId="0" fontId="46" fillId="0" borderId="0" xfId="0" applyFont="1" applyAlignment="1">
      <alignment vertical="center"/>
    </xf>
    <xf numFmtId="0" fontId="46" fillId="0" borderId="0" xfId="0" applyFont="1" applyAlignment="1">
      <alignment/>
    </xf>
    <xf numFmtId="0" fontId="44" fillId="24" borderId="30" xfId="0" applyFont="1" applyFill="1" applyBorder="1" applyAlignment="1">
      <alignment/>
    </xf>
    <xf numFmtId="0" fontId="44" fillId="0" borderId="0" xfId="0" applyFont="1" applyAlignment="1">
      <alignment/>
    </xf>
    <xf numFmtId="0" fontId="44" fillId="24" borderId="17" xfId="0" applyFont="1" applyFill="1" applyBorder="1" applyAlignment="1">
      <alignment horizontal="center" vertical="center"/>
    </xf>
    <xf numFmtId="0" fontId="44" fillId="24" borderId="13" xfId="0" applyFont="1" applyFill="1" applyBorder="1" applyAlignment="1">
      <alignment horizontal="center"/>
    </xf>
    <xf numFmtId="0" fontId="46" fillId="0" borderId="0" xfId="0" applyFont="1" applyAlignment="1">
      <alignment horizontal="center"/>
    </xf>
    <xf numFmtId="0" fontId="56" fillId="0" borderId="0" xfId="0" applyFont="1" applyAlignment="1">
      <alignment horizontal="center"/>
    </xf>
    <xf numFmtId="0" fontId="56" fillId="0" borderId="0" xfId="0" applyFont="1" applyAlignment="1">
      <alignment/>
    </xf>
    <xf numFmtId="2" fontId="33" fillId="0" borderId="12" xfId="0" applyNumberFormat="1" applyFont="1" applyFill="1" applyBorder="1" applyAlignment="1">
      <alignment horizontal="center" vertical="center" wrapText="1"/>
    </xf>
    <xf numFmtId="2" fontId="33" fillId="0" borderId="12" xfId="101" applyNumberFormat="1" applyFont="1" applyFill="1" applyBorder="1" applyAlignment="1">
      <alignment horizontal="center" vertical="center"/>
      <protection/>
    </xf>
    <xf numFmtId="0" fontId="0" fillId="0" borderId="12" xfId="118" applyFont="1" applyFill="1" applyBorder="1" applyAlignment="1">
      <alignment horizontal="right" vertical="center" wrapText="1"/>
      <protection/>
    </xf>
    <xf numFmtId="2" fontId="0" fillId="0" borderId="12" xfId="118" applyNumberFormat="1" applyFont="1" applyFill="1" applyBorder="1" applyAlignment="1">
      <alignment horizontal="center" vertical="center" wrapText="1"/>
      <protection/>
    </xf>
    <xf numFmtId="2" fontId="33" fillId="0" borderId="12" xfId="102" applyNumberFormat="1" applyFont="1" applyFill="1" applyBorder="1" applyAlignment="1">
      <alignment horizontal="center" vertical="center"/>
      <protection/>
    </xf>
    <xf numFmtId="2" fontId="33" fillId="0" borderId="12" xfId="106" applyNumberFormat="1" applyFont="1" applyFill="1" applyBorder="1" applyAlignment="1">
      <alignment horizontal="center" vertical="center" wrapText="1"/>
      <protection/>
    </xf>
    <xf numFmtId="1" fontId="33" fillId="0" borderId="12" xfId="106" applyNumberFormat="1" applyFont="1" applyFill="1" applyBorder="1" applyAlignment="1">
      <alignment horizontal="center" vertical="center" wrapText="1"/>
      <protection/>
    </xf>
    <xf numFmtId="0" fontId="22" fillId="0" borderId="12" xfId="114" applyFont="1" applyFill="1" applyBorder="1" applyAlignment="1">
      <alignment horizontal="center" vertical="center" wrapText="1"/>
      <protection/>
    </xf>
    <xf numFmtId="2" fontId="0" fillId="0" borderId="12" xfId="96" applyNumberFormat="1" applyFont="1" applyFill="1" applyBorder="1" applyAlignment="1">
      <alignment horizontal="center" vertical="center" wrapText="1"/>
      <protection/>
    </xf>
    <xf numFmtId="0" fontId="0" fillId="0" borderId="12" xfId="0" applyFont="1" applyFill="1" applyBorder="1" applyAlignment="1">
      <alignment horizontal="right" vertical="center"/>
    </xf>
    <xf numFmtId="0" fontId="0" fillId="0" borderId="12" xfId="114" applyFont="1" applyFill="1" applyBorder="1" applyAlignment="1">
      <alignment horizontal="center" vertical="center" wrapText="1"/>
      <protection/>
    </xf>
    <xf numFmtId="2" fontId="33" fillId="0" borderId="12" xfId="102" applyNumberFormat="1" applyFont="1" applyFill="1" applyBorder="1" applyAlignment="1">
      <alignment horizontal="center" vertical="center" wrapText="1"/>
      <protection/>
    </xf>
    <xf numFmtId="0" fontId="0" fillId="0" borderId="12" xfId="114" applyFont="1" applyFill="1" applyBorder="1" applyAlignment="1">
      <alignment horizontal="justify" vertical="center" wrapText="1"/>
      <protection/>
    </xf>
    <xf numFmtId="3" fontId="0" fillId="0" borderId="12" xfId="0" applyNumberFormat="1" applyFont="1" applyFill="1" applyBorder="1" applyAlignment="1">
      <alignment horizontal="center" vertical="center" wrapText="1"/>
    </xf>
    <xf numFmtId="1" fontId="0" fillId="0" borderId="12" xfId="114" applyNumberFormat="1" applyFont="1" applyFill="1" applyBorder="1" applyAlignment="1">
      <alignment horizontal="center" vertical="center" wrapText="1"/>
      <protection/>
    </xf>
    <xf numFmtId="0" fontId="48" fillId="0" borderId="0" xfId="0" applyFont="1" applyAlignment="1">
      <alignment horizontal="center"/>
    </xf>
    <xf numFmtId="3" fontId="57" fillId="0" borderId="0" xfId="0" applyNumberFormat="1" applyFont="1" applyAlignment="1">
      <alignment/>
    </xf>
    <xf numFmtId="0" fontId="63" fillId="0" borderId="12" xfId="0" applyFont="1" applyBorder="1" applyAlignment="1">
      <alignment horizontal="center" vertical="center" wrapText="1"/>
    </xf>
    <xf numFmtId="0" fontId="27" fillId="26" borderId="0" xfId="0" applyFont="1" applyFill="1" applyBorder="1" applyAlignment="1">
      <alignment horizontal="right" vertical="center" wrapText="1"/>
    </xf>
    <xf numFmtId="0" fontId="23" fillId="26" borderId="0" xfId="0" applyFont="1" applyFill="1" applyBorder="1" applyAlignment="1">
      <alignment horizontal="right"/>
    </xf>
    <xf numFmtId="4" fontId="48" fillId="26" borderId="0" xfId="0" applyNumberFormat="1" applyFont="1" applyFill="1" applyBorder="1" applyAlignment="1">
      <alignment horizontal="center"/>
    </xf>
    <xf numFmtId="0" fontId="36" fillId="26" borderId="0" xfId="0" applyFont="1" applyFill="1" applyBorder="1" applyAlignment="1">
      <alignment vertical="center" wrapText="1"/>
    </xf>
    <xf numFmtId="0" fontId="52" fillId="0" borderId="0" xfId="0" applyFont="1" applyFill="1" applyAlignment="1">
      <alignment horizontal="left" vertical="center" wrapText="1"/>
    </xf>
    <xf numFmtId="0" fontId="52" fillId="0" borderId="0" xfId="0" applyFont="1" applyAlignment="1">
      <alignment horizontal="left" vertical="center" wrapText="1"/>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58" fillId="0" borderId="0" xfId="0" applyFont="1" applyAlignment="1">
      <alignment horizontal="center" vertical="center"/>
    </xf>
    <xf numFmtId="0" fontId="62" fillId="0" borderId="0" xfId="0" applyFont="1" applyAlignment="1">
      <alignment horizontal="center"/>
    </xf>
    <xf numFmtId="0" fontId="27" fillId="0" borderId="0" xfId="0" applyFont="1" applyBorder="1" applyAlignment="1">
      <alignment horizontal="center"/>
    </xf>
    <xf numFmtId="0" fontId="62" fillId="0" borderId="0" xfId="0" applyFont="1" applyAlignment="1">
      <alignment horizontal="center" wrapText="1"/>
    </xf>
    <xf numFmtId="0" fontId="0" fillId="26" borderId="31"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54" fillId="0" borderId="0" xfId="0" applyFont="1" applyBorder="1" applyAlignment="1">
      <alignment horizontal="center"/>
    </xf>
    <xf numFmtId="0" fontId="0" fillId="26" borderId="32" xfId="0" applyFont="1" applyFill="1" applyBorder="1" applyAlignment="1">
      <alignment horizontal="center"/>
    </xf>
    <xf numFmtId="0" fontId="0" fillId="26" borderId="33" xfId="0" applyFont="1" applyFill="1" applyBorder="1" applyAlignment="1">
      <alignment horizontal="center"/>
    </xf>
    <xf numFmtId="0" fontId="0" fillId="26" borderId="34" xfId="0" applyFont="1" applyFill="1" applyBorder="1" applyAlignment="1">
      <alignment horizontal="center"/>
    </xf>
    <xf numFmtId="0" fontId="44" fillId="24" borderId="17" xfId="0" applyFont="1" applyFill="1" applyBorder="1" applyAlignment="1">
      <alignment horizontal="center" textRotation="90" wrapText="1"/>
    </xf>
    <xf numFmtId="0" fontId="44" fillId="24" borderId="13" xfId="0" applyFont="1" applyFill="1" applyBorder="1" applyAlignment="1">
      <alignment horizontal="center" textRotation="90" wrapText="1"/>
    </xf>
    <xf numFmtId="0" fontId="44" fillId="24" borderId="32" xfId="0" applyFont="1" applyFill="1" applyBorder="1" applyAlignment="1">
      <alignment horizontal="center"/>
    </xf>
    <xf numFmtId="0" fontId="44" fillId="24" borderId="33" xfId="0" applyFont="1" applyFill="1" applyBorder="1" applyAlignment="1">
      <alignment horizontal="center"/>
    </xf>
    <xf numFmtId="0" fontId="44" fillId="24" borderId="34" xfId="0" applyFont="1" applyFill="1" applyBorder="1" applyAlignment="1">
      <alignment horizontal="center"/>
    </xf>
    <xf numFmtId="0" fontId="44" fillId="24" borderId="17" xfId="0" applyFont="1" applyFill="1" applyBorder="1" applyAlignment="1">
      <alignment horizontal="center" vertical="center" textRotation="90" wrapText="1"/>
    </xf>
    <xf numFmtId="0" fontId="44" fillId="24" borderId="13" xfId="0" applyFont="1" applyFill="1" applyBorder="1" applyAlignment="1">
      <alignment horizontal="center" vertical="center" textRotation="90" wrapText="1"/>
    </xf>
    <xf numFmtId="1" fontId="44" fillId="24" borderId="31" xfId="0" applyNumberFormat="1" applyFont="1" applyFill="1" applyBorder="1" applyAlignment="1">
      <alignment horizontal="center" vertical="center" textRotation="90"/>
    </xf>
    <xf numFmtId="1" fontId="44" fillId="24" borderId="17" xfId="0" applyNumberFormat="1" applyFont="1" applyFill="1" applyBorder="1" applyAlignment="1">
      <alignment horizontal="center" vertical="center" textRotation="90"/>
    </xf>
    <xf numFmtId="1" fontId="44" fillId="24" borderId="13" xfId="0" applyNumberFormat="1" applyFont="1" applyFill="1" applyBorder="1" applyAlignment="1">
      <alignment horizontal="center" vertical="center" textRotation="90"/>
    </xf>
    <xf numFmtId="0" fontId="44" fillId="24" borderId="35" xfId="0" applyFont="1" applyFill="1" applyBorder="1" applyAlignment="1">
      <alignment horizontal="center" vertical="center" textRotation="90"/>
    </xf>
    <xf numFmtId="0" fontId="44" fillId="24" borderId="36" xfId="0" applyFont="1" applyFill="1" applyBorder="1" applyAlignment="1">
      <alignment horizontal="center" vertical="center" textRotation="90"/>
    </xf>
    <xf numFmtId="0" fontId="44" fillId="24" borderId="37" xfId="0" applyFont="1" applyFill="1" applyBorder="1" applyAlignment="1">
      <alignment horizontal="center" vertical="center" textRotation="90"/>
    </xf>
    <xf numFmtId="0" fontId="55" fillId="24" borderId="17" xfId="0" applyFont="1" applyFill="1" applyBorder="1" applyAlignment="1">
      <alignment horizontal="center" textRotation="90"/>
    </xf>
    <xf numFmtId="0" fontId="55" fillId="24" borderId="13" xfId="0" applyFont="1" applyFill="1" applyBorder="1" applyAlignment="1">
      <alignment horizontal="center" textRotation="90"/>
    </xf>
    <xf numFmtId="0" fontId="44" fillId="24" borderId="17" xfId="0" applyFont="1" applyFill="1" applyBorder="1" applyAlignment="1">
      <alignment horizontal="center" textRotation="90"/>
    </xf>
    <xf numFmtId="0" fontId="44" fillId="24" borderId="13" xfId="0" applyFont="1" applyFill="1" applyBorder="1" applyAlignment="1">
      <alignment horizontal="center" textRotation="90"/>
    </xf>
    <xf numFmtId="0" fontId="44" fillId="24" borderId="17" xfId="0" applyFont="1" applyFill="1" applyBorder="1" applyAlignment="1">
      <alignment horizontal="center" textRotation="90" wrapText="1"/>
    </xf>
    <xf numFmtId="0" fontId="44" fillId="24" borderId="13" xfId="0" applyFont="1" applyFill="1" applyBorder="1" applyAlignment="1">
      <alignment horizontal="center" textRotation="90" wrapText="1"/>
    </xf>
    <xf numFmtId="0" fontId="44" fillId="24" borderId="17" xfId="0" applyFont="1" applyFill="1" applyBorder="1" applyAlignment="1">
      <alignment horizontal="center" vertical="center" textRotation="90" wrapText="1"/>
    </xf>
    <xf numFmtId="0" fontId="44" fillId="24" borderId="13" xfId="0" applyFont="1" applyFill="1" applyBorder="1" applyAlignment="1">
      <alignment horizontal="center" vertical="center" textRotation="90" wrapText="1"/>
    </xf>
    <xf numFmtId="1" fontId="44" fillId="24" borderId="31" xfId="0" applyNumberFormat="1" applyFont="1" applyFill="1" applyBorder="1" applyAlignment="1">
      <alignment horizontal="center" vertical="center" textRotation="90"/>
    </xf>
    <xf numFmtId="1" fontId="44" fillId="24" borderId="17" xfId="0" applyNumberFormat="1" applyFont="1" applyFill="1" applyBorder="1" applyAlignment="1">
      <alignment horizontal="center" vertical="center" textRotation="90"/>
    </xf>
    <xf numFmtId="1" fontId="44" fillId="24" borderId="13" xfId="0" applyNumberFormat="1" applyFont="1" applyFill="1" applyBorder="1" applyAlignment="1">
      <alignment horizontal="center" vertical="center" textRotation="90"/>
    </xf>
    <xf numFmtId="0" fontId="44" fillId="24" borderId="35" xfId="0" applyFont="1" applyFill="1" applyBorder="1" applyAlignment="1">
      <alignment horizontal="center" vertical="center" textRotation="90"/>
    </xf>
    <xf numFmtId="0" fontId="44" fillId="24" borderId="36" xfId="0" applyFont="1" applyFill="1" applyBorder="1" applyAlignment="1">
      <alignment horizontal="center" vertical="center" textRotation="90"/>
    </xf>
    <xf numFmtId="0" fontId="44" fillId="24" borderId="37" xfId="0" applyFont="1" applyFill="1" applyBorder="1" applyAlignment="1">
      <alignment horizontal="center" vertical="center" textRotation="90"/>
    </xf>
    <xf numFmtId="0" fontId="44" fillId="24" borderId="32" xfId="0" applyFont="1" applyFill="1" applyBorder="1" applyAlignment="1">
      <alignment horizontal="center"/>
    </xf>
    <xf numFmtId="0" fontId="44" fillId="24" borderId="33" xfId="0" applyFont="1" applyFill="1" applyBorder="1" applyAlignment="1">
      <alignment horizontal="center"/>
    </xf>
    <xf numFmtId="0" fontId="44" fillId="24" borderId="34" xfId="0" applyFont="1" applyFill="1" applyBorder="1" applyAlignment="1">
      <alignment horizontal="center"/>
    </xf>
    <xf numFmtId="0" fontId="44" fillId="24" borderId="17" xfId="0" applyFont="1" applyFill="1" applyBorder="1" applyAlignment="1">
      <alignment horizontal="center" textRotation="90"/>
    </xf>
    <xf numFmtId="0" fontId="44" fillId="24" borderId="13" xfId="0" applyFont="1" applyFill="1" applyBorder="1" applyAlignment="1">
      <alignment horizontal="center" textRotation="90"/>
    </xf>
    <xf numFmtId="0" fontId="55" fillId="24" borderId="17" xfId="0" applyFont="1" applyFill="1" applyBorder="1" applyAlignment="1">
      <alignment horizontal="center" textRotation="90"/>
    </xf>
    <xf numFmtId="0" fontId="55" fillId="24" borderId="13" xfId="0" applyFont="1" applyFill="1" applyBorder="1" applyAlignment="1">
      <alignment horizontal="center" textRotation="90"/>
    </xf>
    <xf numFmtId="0" fontId="44" fillId="24" borderId="31" xfId="0" applyFont="1" applyFill="1" applyBorder="1" applyAlignment="1">
      <alignment horizontal="center" vertical="center"/>
    </xf>
    <xf numFmtId="0" fontId="44" fillId="24" borderId="17" xfId="0" applyFont="1" applyFill="1" applyBorder="1" applyAlignment="1">
      <alignment horizontal="center" vertical="center"/>
    </xf>
    <xf numFmtId="0" fontId="44" fillId="24" borderId="13" xfId="0" applyFont="1" applyFill="1" applyBorder="1" applyAlignment="1">
      <alignment horizontal="center" vertical="center"/>
    </xf>
  </cellXfs>
  <cellStyles count="105">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Comma" xfId="68"/>
    <cellStyle name="Comma [0]" xfId="69"/>
    <cellStyle name="Comma 2" xfId="70"/>
    <cellStyle name="Comma 2 2" xfId="71"/>
    <cellStyle name="Comma 2 3" xfId="72"/>
    <cellStyle name="Comma 2 3 2" xfId="73"/>
    <cellStyle name="Comma 3" xfId="74"/>
    <cellStyle name="Currency" xfId="75"/>
    <cellStyle name="Currency [0]" xfId="76"/>
    <cellStyle name="Currency 2" xfId="77"/>
    <cellStyle name="Explanatory Text" xfId="78"/>
    <cellStyle name="Followed Hyperlink" xfId="79"/>
    <cellStyle name="Good" xfId="80"/>
    <cellStyle name="Heading 1" xfId="81"/>
    <cellStyle name="Heading 2" xfId="82"/>
    <cellStyle name="Heading 3" xfId="83"/>
    <cellStyle name="Heading 4" xfId="84"/>
    <cellStyle name="Hyperlink" xfId="85"/>
    <cellStyle name="Ievade" xfId="86"/>
    <cellStyle name="Input" xfId="87"/>
    <cellStyle name="Izvade" xfId="88"/>
    <cellStyle name="Kopsumma" xfId="89"/>
    <cellStyle name="Linked Cell" xfId="90"/>
    <cellStyle name="Neitrāls" xfId="91"/>
    <cellStyle name="Neutral" xfId="92"/>
    <cellStyle name="Normal 10" xfId="93"/>
    <cellStyle name="Normal 2" xfId="94"/>
    <cellStyle name="Normal 2 2" xfId="95"/>
    <cellStyle name="Normal 2 2 2" xfId="96"/>
    <cellStyle name="Normal 2 2_PS Tame Grobinas bernudarzs 07.03.08." xfId="97"/>
    <cellStyle name="Normal 2 3" xfId="98"/>
    <cellStyle name="Normal 2_Apjomi Transporta Autobāze Duntes iela Rīga" xfId="99"/>
    <cellStyle name="Normal 3" xfId="100"/>
    <cellStyle name="Normal 4" xfId="101"/>
    <cellStyle name="Normal 4 2" xfId="102"/>
    <cellStyle name="Normal_BOLVANKA" xfId="103"/>
    <cellStyle name="Normal_Kazino kazino tauers klub" xfId="104"/>
    <cellStyle name="Normal_tame" xfId="105"/>
    <cellStyle name="Normal_TAME Malienas 18.06.10." xfId="106"/>
    <cellStyle name="Nosaukums" xfId="107"/>
    <cellStyle name="Note" xfId="108"/>
    <cellStyle name="Output" xfId="109"/>
    <cellStyle name="Percent" xfId="110"/>
    <cellStyle name="Percent 2" xfId="111"/>
    <cellStyle name="Saistītā šūna" xfId="112"/>
    <cellStyle name="Stils 1" xfId="113"/>
    <cellStyle name="Style 1" xfId="114"/>
    <cellStyle name="Title" xfId="115"/>
    <cellStyle name="Total" xfId="116"/>
    <cellStyle name="Warning Text" xfId="117"/>
    <cellStyle name="Стиль 1" xfId="118"/>
  </cellStyles>
  <dxfs count="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2124075</xdr:colOff>
      <xdr:row>1</xdr:row>
      <xdr:rowOff>152400</xdr:rowOff>
    </xdr:from>
    <xdr:to>
      <xdr:col>2</xdr:col>
      <xdr:colOff>1304925</xdr:colOff>
      <xdr:row>1</xdr:row>
      <xdr:rowOff>152400</xdr:rowOff>
    </xdr:to>
    <xdr:sp>
      <xdr:nvSpPr>
        <xdr:cNvPr id="1" name="Line 1"/>
        <xdr:cNvSpPr>
          <a:spLocks/>
        </xdr:cNvSpPr>
      </xdr:nvSpPr>
      <xdr:spPr>
        <a:xfrm>
          <a:off x="3095625" y="32385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R43"/>
  <sheetViews>
    <sheetView showZeros="0" tabSelected="1" zoomScaleSheetLayoutView="100" zoomScalePageLayoutView="0" workbookViewId="0" topLeftCell="A7">
      <selection activeCell="F19" sqref="F19"/>
    </sheetView>
  </sheetViews>
  <sheetFormatPr defaultColWidth="9.140625" defaultRowHeight="12.75"/>
  <cols>
    <col min="1" max="1" width="14.57421875" style="2" customWidth="1"/>
    <col min="2" max="2" width="60.28125" style="2" customWidth="1"/>
    <col min="3" max="3" width="26.28125" style="2" customWidth="1"/>
    <col min="4" max="16384" width="9.140625" style="2" customWidth="1"/>
  </cols>
  <sheetData>
    <row r="1" ht="13.5">
      <c r="C1" s="6" t="s">
        <v>19</v>
      </c>
    </row>
    <row r="2" ht="12.75">
      <c r="C2" s="7"/>
    </row>
    <row r="3" ht="12.75">
      <c r="B3" s="8" t="s">
        <v>20</v>
      </c>
    </row>
    <row r="4" spans="2:3" ht="12.75">
      <c r="B4" s="50"/>
      <c r="C4" s="9" t="s">
        <v>55</v>
      </c>
    </row>
    <row r="5" spans="2:3" ht="12.75">
      <c r="B5" s="50"/>
      <c r="C5" s="9" t="s">
        <v>56</v>
      </c>
    </row>
    <row r="6" ht="15" customHeight="1"/>
    <row r="7" spans="1:3" s="4" customFormat="1" ht="12.75">
      <c r="A7" s="537"/>
      <c r="B7" s="537"/>
      <c r="C7" s="537"/>
    </row>
    <row r="8" spans="1:3" s="4" customFormat="1" ht="15">
      <c r="A8" s="603" t="s">
        <v>708</v>
      </c>
      <c r="B8" s="603"/>
      <c r="C8" s="603"/>
    </row>
    <row r="9" spans="1:9" s="540" customFormat="1" ht="15.75" customHeight="1">
      <c r="A9" s="538" t="s">
        <v>709</v>
      </c>
      <c r="B9" s="604" t="s">
        <v>716</v>
      </c>
      <c r="C9" s="604"/>
      <c r="D9" s="539"/>
      <c r="E9" s="539"/>
      <c r="F9" s="539"/>
      <c r="G9" s="539"/>
      <c r="H9" s="539"/>
      <c r="I9" s="539"/>
    </row>
    <row r="10" spans="1:9" s="540" customFormat="1" ht="15.75" customHeight="1">
      <c r="A10" s="538"/>
      <c r="B10" s="605" t="s">
        <v>715</v>
      </c>
      <c r="C10" s="605"/>
      <c r="D10" s="541"/>
      <c r="E10" s="541"/>
      <c r="F10" s="541"/>
      <c r="G10" s="541"/>
      <c r="H10" s="541"/>
      <c r="I10" s="542"/>
    </row>
    <row r="11" spans="1:9" s="540" customFormat="1" ht="15.75" customHeight="1">
      <c r="A11" s="538" t="s">
        <v>710</v>
      </c>
      <c r="B11" s="606" t="s">
        <v>717</v>
      </c>
      <c r="C11" s="606"/>
      <c r="D11" s="539"/>
      <c r="E11" s="539"/>
      <c r="F11" s="539"/>
      <c r="G11" s="539"/>
      <c r="H11" s="539"/>
      <c r="I11" s="539"/>
    </row>
    <row r="12" spans="1:9" s="540" customFormat="1" ht="15.75" customHeight="1">
      <c r="A12" s="538" t="s">
        <v>711</v>
      </c>
      <c r="B12" s="605" t="s">
        <v>715</v>
      </c>
      <c r="C12" s="605"/>
      <c r="D12" s="541"/>
      <c r="E12" s="541"/>
      <c r="F12" s="541"/>
      <c r="G12" s="541"/>
      <c r="H12" s="541"/>
      <c r="I12" s="542"/>
    </row>
    <row r="13" spans="1:9" s="544" customFormat="1" ht="15.75" customHeight="1">
      <c r="A13" s="543" t="s">
        <v>712</v>
      </c>
      <c r="B13" s="605" t="s">
        <v>809</v>
      </c>
      <c r="C13" s="605"/>
      <c r="D13" s="542"/>
      <c r="E13" s="542"/>
      <c r="F13" s="542"/>
      <c r="G13" s="542"/>
      <c r="H13" s="542"/>
      <c r="I13" s="542"/>
    </row>
    <row r="14" ht="13.5">
      <c r="A14" s="51"/>
    </row>
    <row r="15" spans="2:3" ht="12.75">
      <c r="B15" s="545" t="s">
        <v>713</v>
      </c>
      <c r="C15" s="49"/>
    </row>
    <row r="17" spans="1:3" ht="15.75" customHeight="1">
      <c r="A17" s="597" t="s">
        <v>8</v>
      </c>
      <c r="B17" s="597" t="s">
        <v>57</v>
      </c>
      <c r="C17" s="600" t="s">
        <v>86</v>
      </c>
    </row>
    <row r="18" spans="1:3" ht="15.75" customHeight="1">
      <c r="A18" s="598"/>
      <c r="B18" s="598"/>
      <c r="C18" s="601"/>
    </row>
    <row r="19" spans="1:3" ht="15.75" customHeight="1">
      <c r="A19" s="599"/>
      <c r="B19" s="599"/>
      <c r="C19" s="602"/>
    </row>
    <row r="21" spans="1:3" s="48" customFormat="1" ht="12.75">
      <c r="A21" s="52"/>
      <c r="B21" s="52"/>
      <c r="C21" s="53"/>
    </row>
    <row r="22" spans="1:3" s="28" customFormat="1" ht="12.75">
      <c r="A22" s="54">
        <v>1</v>
      </c>
      <c r="B22" s="55" t="s">
        <v>722</v>
      </c>
      <c r="C22" s="56"/>
    </row>
    <row r="23" spans="1:3" s="48" customFormat="1" ht="12.75">
      <c r="A23" s="57"/>
      <c r="B23" s="58"/>
      <c r="C23" s="59"/>
    </row>
    <row r="24" spans="1:3" s="48" customFormat="1" ht="12.75">
      <c r="A24" s="57"/>
      <c r="B24" s="60" t="s">
        <v>40</v>
      </c>
      <c r="C24" s="61"/>
    </row>
    <row r="25" spans="1:3" s="4" customFormat="1" ht="12.75">
      <c r="A25" s="62"/>
      <c r="B25" s="63" t="s">
        <v>67</v>
      </c>
      <c r="C25" s="64"/>
    </row>
    <row r="26" spans="1:3" s="4" customFormat="1" ht="12.75">
      <c r="A26" s="62"/>
      <c r="B26" s="65" t="s">
        <v>58</v>
      </c>
      <c r="C26" s="66"/>
    </row>
    <row r="27" s="4" customFormat="1" ht="12.75"/>
    <row r="28" spans="1:18" ht="12.75">
      <c r="A28" s="226" t="s">
        <v>143</v>
      </c>
      <c r="B28" s="227"/>
      <c r="C28" s="228"/>
      <c r="D28" s="229"/>
      <c r="E28" s="230"/>
      <c r="F28" s="48"/>
      <c r="G28" s="48"/>
      <c r="H28" s="48"/>
      <c r="I28" s="48"/>
      <c r="J28" s="48"/>
      <c r="K28" s="48"/>
      <c r="L28" s="48"/>
      <c r="M28" s="48"/>
      <c r="N28" s="48"/>
      <c r="O28" s="48"/>
      <c r="P28" s="48"/>
      <c r="Q28" s="48"/>
      <c r="R28" s="48"/>
    </row>
    <row r="29" spans="1:16" s="48" customFormat="1" ht="39" customHeight="1">
      <c r="A29" s="596" t="s">
        <v>707</v>
      </c>
      <c r="B29" s="596"/>
      <c r="C29" s="596"/>
      <c r="D29" s="245"/>
      <c r="E29" s="245"/>
      <c r="F29" s="245"/>
      <c r="G29" s="245"/>
      <c r="H29" s="245"/>
      <c r="I29" s="245"/>
      <c r="J29" s="245"/>
      <c r="K29" s="245"/>
      <c r="L29" s="245"/>
      <c r="M29" s="245"/>
      <c r="N29" s="245"/>
      <c r="O29" s="245"/>
      <c r="P29" s="245"/>
    </row>
    <row r="30" spans="1:18" s="48" customFormat="1" ht="27.75" customHeight="1">
      <c r="A30" s="595" t="s">
        <v>218</v>
      </c>
      <c r="B30" s="595"/>
      <c r="C30" s="595"/>
      <c r="D30" s="246"/>
      <c r="E30" s="246"/>
      <c r="F30" s="246"/>
      <c r="G30" s="246"/>
      <c r="H30" s="246"/>
      <c r="I30" s="246"/>
      <c r="J30" s="246"/>
      <c r="K30" s="246"/>
      <c r="L30" s="246"/>
      <c r="M30" s="246"/>
      <c r="N30" s="246"/>
      <c r="O30" s="246"/>
      <c r="P30" s="246"/>
      <c r="Q30" s="28"/>
      <c r="R30" s="28"/>
    </row>
    <row r="31" spans="1:18" s="48" customFormat="1" ht="12.75" customHeight="1">
      <c r="A31" s="595" t="s">
        <v>219</v>
      </c>
      <c r="B31" s="595"/>
      <c r="C31" s="595"/>
      <c r="D31" s="246"/>
      <c r="E31" s="246"/>
      <c r="F31" s="246"/>
      <c r="G31" s="246"/>
      <c r="H31" s="246"/>
      <c r="I31" s="246"/>
      <c r="J31" s="246"/>
      <c r="K31" s="246"/>
      <c r="L31" s="246"/>
      <c r="M31" s="246"/>
      <c r="N31" s="246"/>
      <c r="O31" s="246"/>
      <c r="P31" s="246"/>
      <c r="Q31" s="28"/>
      <c r="R31" s="28"/>
    </row>
    <row r="32" spans="1:18" s="48" customFormat="1" ht="39" customHeight="1">
      <c r="A32" s="595" t="s">
        <v>220</v>
      </c>
      <c r="B32" s="595"/>
      <c r="C32" s="595"/>
      <c r="D32" s="246"/>
      <c r="E32" s="246"/>
      <c r="F32" s="246"/>
      <c r="G32" s="246"/>
      <c r="H32" s="246"/>
      <c r="I32" s="246"/>
      <c r="J32" s="246"/>
      <c r="K32" s="246"/>
      <c r="L32" s="246"/>
      <c r="M32" s="246"/>
      <c r="N32" s="246"/>
      <c r="O32" s="246"/>
      <c r="P32" s="246"/>
      <c r="Q32" s="28"/>
      <c r="R32" s="28"/>
    </row>
    <row r="33" spans="1:18" s="48" customFormat="1" ht="29.25" customHeight="1">
      <c r="A33" s="595" t="s">
        <v>221</v>
      </c>
      <c r="B33" s="595"/>
      <c r="C33" s="595"/>
      <c r="D33" s="246"/>
      <c r="E33" s="246"/>
      <c r="F33" s="246"/>
      <c r="G33" s="246"/>
      <c r="H33" s="246"/>
      <c r="I33" s="246"/>
      <c r="J33" s="246"/>
      <c r="K33" s="246"/>
      <c r="L33" s="246"/>
      <c r="M33" s="246"/>
      <c r="N33" s="246"/>
      <c r="O33" s="246"/>
      <c r="P33" s="246"/>
      <c r="Q33" s="28"/>
      <c r="R33" s="28"/>
    </row>
    <row r="34" spans="1:16" s="48" customFormat="1" ht="12.75" customHeight="1">
      <c r="A34" s="596" t="s">
        <v>222</v>
      </c>
      <c r="B34" s="596"/>
      <c r="C34" s="596"/>
      <c r="D34" s="245"/>
      <c r="E34" s="245"/>
      <c r="F34" s="245"/>
      <c r="G34" s="245"/>
      <c r="H34" s="245"/>
      <c r="I34" s="245"/>
      <c r="J34" s="245"/>
      <c r="K34" s="245"/>
      <c r="L34" s="245"/>
      <c r="M34" s="245"/>
      <c r="N34" s="245"/>
      <c r="O34" s="245"/>
      <c r="P34" s="245"/>
    </row>
    <row r="35" spans="1:16" s="48" customFormat="1" ht="13.5">
      <c r="A35" s="596" t="s">
        <v>223</v>
      </c>
      <c r="B35" s="596"/>
      <c r="C35" s="596"/>
      <c r="D35" s="245"/>
      <c r="E35" s="245"/>
      <c r="F35" s="245"/>
      <c r="G35" s="245"/>
      <c r="H35" s="245"/>
      <c r="I35" s="245"/>
      <c r="J35" s="245"/>
      <c r="K35" s="245"/>
      <c r="L35" s="245"/>
      <c r="M35" s="245"/>
      <c r="N35" s="245"/>
      <c r="O35" s="245"/>
      <c r="P35" s="245"/>
    </row>
    <row r="37" ht="12.75">
      <c r="B37" s="549" t="s">
        <v>718</v>
      </c>
    </row>
    <row r="38" ht="4.5" customHeight="1">
      <c r="B38" s="547"/>
    </row>
    <row r="39" ht="12.75">
      <c r="B39" s="548"/>
    </row>
    <row r="40" ht="12.75">
      <c r="B40" s="547"/>
    </row>
    <row r="41" ht="12.75">
      <c r="B41" s="549" t="s">
        <v>59</v>
      </c>
    </row>
    <row r="43" ht="12.75">
      <c r="B43" s="44"/>
    </row>
  </sheetData>
  <sheetProtection/>
  <mergeCells count="16">
    <mergeCell ref="A8:C8"/>
    <mergeCell ref="B9:C9"/>
    <mergeCell ref="B10:C10"/>
    <mergeCell ref="B11:C11"/>
    <mergeCell ref="B12:C12"/>
    <mergeCell ref="B13:C13"/>
    <mergeCell ref="A33:C33"/>
    <mergeCell ref="A34:C34"/>
    <mergeCell ref="A35:C35"/>
    <mergeCell ref="A17:A19"/>
    <mergeCell ref="B17:B19"/>
    <mergeCell ref="C17:C19"/>
    <mergeCell ref="A30:C30"/>
    <mergeCell ref="A31:C31"/>
    <mergeCell ref="A32:C32"/>
    <mergeCell ref="A29:C29"/>
  </mergeCells>
  <printOptions horizontalCentered="1"/>
  <pageMargins left="0.5905511811023623" right="0" top="0.984251968503937" bottom="0.984251968503937" header="0.5118110236220472" footer="0.5118110236220472"/>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P95"/>
  <sheetViews>
    <sheetView showZeros="0" zoomScale="90" zoomScaleNormal="90" zoomScaleSheetLayoutView="90" zoomScalePageLayoutView="0" workbookViewId="0" topLeftCell="A52">
      <selection activeCell="C54" sqref="C54"/>
    </sheetView>
  </sheetViews>
  <sheetFormatPr defaultColWidth="9.140625" defaultRowHeight="12.75" outlineLevelRow="1"/>
  <cols>
    <col min="1" max="1" width="4.8515625" style="1" customWidth="1"/>
    <col min="2" max="2" width="9.7109375" style="67" customWidth="1"/>
    <col min="3" max="3" width="43.28125" style="2" customWidth="1"/>
    <col min="4" max="4" width="6.140625" style="2" customWidth="1"/>
    <col min="5" max="5" width="8.00390625" style="3" customWidth="1"/>
    <col min="6" max="6" width="7.00390625" style="4" customWidth="1"/>
    <col min="7" max="7" width="7.7109375" style="2" customWidth="1" collapsed="1"/>
    <col min="8" max="8" width="8.28125" style="2" customWidth="1"/>
    <col min="9" max="9" width="9.140625" style="2" customWidth="1"/>
    <col min="10" max="10" width="8.28125" style="2" customWidth="1"/>
    <col min="11" max="11" width="9.28125" style="2" customWidth="1"/>
    <col min="12" max="12" width="8.28125" style="5" customWidth="1"/>
    <col min="13" max="13" width="10.57421875" style="2" customWidth="1"/>
    <col min="14" max="14" width="10.7109375" style="2" customWidth="1"/>
    <col min="15" max="15" width="10.57421875" style="2" customWidth="1"/>
    <col min="16" max="16" width="11.421875" style="2" customWidth="1"/>
    <col min="17" max="16384" width="9.140625" style="2" customWidth="1"/>
  </cols>
  <sheetData>
    <row r="1" spans="6:16" ht="15">
      <c r="F1" s="557"/>
      <c r="G1" s="556"/>
      <c r="H1" s="558" t="s">
        <v>160</v>
      </c>
      <c r="I1" s="556"/>
      <c r="J1" s="556"/>
      <c r="M1" s="7"/>
      <c r="N1" s="7"/>
      <c r="O1" s="8"/>
      <c r="P1" s="9"/>
    </row>
    <row r="2" spans="6:10" ht="15">
      <c r="F2" s="557"/>
      <c r="G2" s="556"/>
      <c r="H2" s="559" t="s">
        <v>99</v>
      </c>
      <c r="I2" s="556"/>
      <c r="J2" s="556"/>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c r="P10" s="2" t="s">
        <v>79</v>
      </c>
    </row>
    <row r="11" spans="1:16" s="17" customFormat="1" ht="14.25">
      <c r="A11" s="16"/>
      <c r="B11" s="67"/>
      <c r="E11" s="18"/>
      <c r="F11" s="19"/>
      <c r="L11" s="20"/>
      <c r="P11" s="22"/>
    </row>
    <row r="12" spans="1:16" s="547" customFormat="1" ht="11.25">
      <c r="A12" s="621" t="s">
        <v>8</v>
      </c>
      <c r="B12" s="624" t="s">
        <v>22</v>
      </c>
      <c r="C12" s="648" t="s">
        <v>25</v>
      </c>
      <c r="D12" s="616" t="s">
        <v>23</v>
      </c>
      <c r="E12" s="617"/>
      <c r="F12" s="617"/>
      <c r="G12" s="617"/>
      <c r="H12" s="617"/>
      <c r="I12" s="617"/>
      <c r="J12" s="617"/>
      <c r="K12" s="618"/>
      <c r="L12" s="616" t="s">
        <v>24</v>
      </c>
      <c r="M12" s="617"/>
      <c r="N12" s="617"/>
      <c r="O12" s="617"/>
      <c r="P12" s="618"/>
    </row>
    <row r="13" spans="1:16" s="547" customFormat="1" ht="11.25">
      <c r="A13" s="622"/>
      <c r="B13" s="625"/>
      <c r="C13" s="649"/>
      <c r="D13" s="629" t="s">
        <v>26</v>
      </c>
      <c r="E13" s="614" t="s">
        <v>27</v>
      </c>
      <c r="F13" s="614" t="s">
        <v>28</v>
      </c>
      <c r="G13" s="614" t="s">
        <v>138</v>
      </c>
      <c r="H13" s="614" t="s">
        <v>75</v>
      </c>
      <c r="I13" s="614" t="s">
        <v>136</v>
      </c>
      <c r="J13" s="614" t="s">
        <v>76</v>
      </c>
      <c r="K13" s="627" t="s">
        <v>77</v>
      </c>
      <c r="L13" s="614" t="s">
        <v>29</v>
      </c>
      <c r="M13" s="614" t="s">
        <v>75</v>
      </c>
      <c r="N13" s="614" t="s">
        <v>136</v>
      </c>
      <c r="O13" s="614" t="s">
        <v>76</v>
      </c>
      <c r="P13" s="619" t="s">
        <v>78</v>
      </c>
    </row>
    <row r="14" spans="1:16" s="547" customFormat="1" ht="39.75" customHeight="1">
      <c r="A14" s="623"/>
      <c r="B14" s="626"/>
      <c r="C14" s="650"/>
      <c r="D14" s="630"/>
      <c r="E14" s="615"/>
      <c r="F14" s="615"/>
      <c r="G14" s="615"/>
      <c r="H14" s="615"/>
      <c r="I14" s="615"/>
      <c r="J14" s="615"/>
      <c r="K14" s="628"/>
      <c r="L14" s="615"/>
      <c r="M14" s="615"/>
      <c r="N14" s="615"/>
      <c r="O14" s="615"/>
      <c r="P14" s="620"/>
    </row>
    <row r="15" spans="1:16" s="27" customFormat="1" ht="8.25">
      <c r="A15" s="74">
        <v>1</v>
      </c>
      <c r="B15" s="75">
        <v>2</v>
      </c>
      <c r="C15" s="23">
        <v>3</v>
      </c>
      <c r="D15" s="23">
        <v>4</v>
      </c>
      <c r="E15" s="23">
        <v>5</v>
      </c>
      <c r="F15" s="23">
        <v>6</v>
      </c>
      <c r="G15" s="24">
        <v>7</v>
      </c>
      <c r="H15" s="23">
        <v>8</v>
      </c>
      <c r="I15" s="23">
        <v>9</v>
      </c>
      <c r="J15" s="23">
        <v>10</v>
      </c>
      <c r="K15" s="25">
        <v>11</v>
      </c>
      <c r="L15" s="23">
        <v>12</v>
      </c>
      <c r="M15" s="23">
        <v>13</v>
      </c>
      <c r="N15" s="23">
        <v>14</v>
      </c>
      <c r="O15" s="23">
        <v>15</v>
      </c>
      <c r="P15" s="26">
        <v>16</v>
      </c>
    </row>
    <row r="16" spans="1:16" s="29" customFormat="1" ht="12.75">
      <c r="A16" s="83"/>
      <c r="B16" s="84"/>
      <c r="C16" s="85" t="s">
        <v>30</v>
      </c>
      <c r="D16" s="86"/>
      <c r="E16" s="86"/>
      <c r="F16" s="86"/>
      <c r="G16" s="83"/>
      <c r="H16" s="86"/>
      <c r="I16" s="87"/>
      <c r="J16" s="87"/>
      <c r="K16" s="88"/>
      <c r="L16" s="89"/>
      <c r="M16" s="90"/>
      <c r="N16" s="90"/>
      <c r="O16" s="90"/>
      <c r="P16" s="90"/>
    </row>
    <row r="17" spans="1:16" s="29" customFormat="1" ht="61.5" customHeight="1">
      <c r="A17" s="92">
        <v>1</v>
      </c>
      <c r="B17" s="93" t="s">
        <v>9</v>
      </c>
      <c r="C17" s="94" t="s">
        <v>101</v>
      </c>
      <c r="D17" s="91" t="s">
        <v>4</v>
      </c>
      <c r="E17" s="112">
        <v>1</v>
      </c>
      <c r="F17" s="56"/>
      <c r="G17" s="83"/>
      <c r="H17" s="87"/>
      <c r="I17" s="87"/>
      <c r="J17" s="87"/>
      <c r="K17" s="99"/>
      <c r="L17" s="100"/>
      <c r="M17" s="101"/>
      <c r="N17" s="101"/>
      <c r="O17" s="101"/>
      <c r="P17" s="102"/>
    </row>
    <row r="18" spans="1:16" s="29" customFormat="1" ht="39">
      <c r="A18" s="92">
        <v>2</v>
      </c>
      <c r="B18" s="93" t="s">
        <v>9</v>
      </c>
      <c r="C18" s="103" t="s">
        <v>102</v>
      </c>
      <c r="D18" s="86" t="s">
        <v>42</v>
      </c>
      <c r="E18" s="96">
        <v>727.2</v>
      </c>
      <c r="F18" s="83"/>
      <c r="G18" s="83"/>
      <c r="H18" s="87"/>
      <c r="I18" s="87"/>
      <c r="J18" s="87"/>
      <c r="K18" s="99"/>
      <c r="L18" s="100"/>
      <c r="M18" s="101"/>
      <c r="N18" s="101"/>
      <c r="O18" s="101"/>
      <c r="P18" s="102"/>
    </row>
    <row r="19" spans="1:16" s="29" customFormat="1" ht="39">
      <c r="A19" s="92">
        <v>3</v>
      </c>
      <c r="B19" s="93" t="s">
        <v>9</v>
      </c>
      <c r="C19" s="55" t="s">
        <v>816</v>
      </c>
      <c r="D19" s="86" t="s">
        <v>42</v>
      </c>
      <c r="E19" s="96">
        <v>36.36000000000001</v>
      </c>
      <c r="F19" s="302"/>
      <c r="G19" s="235"/>
      <c r="H19" s="288"/>
      <c r="I19" s="288"/>
      <c r="J19" s="288"/>
      <c r="K19" s="99"/>
      <c r="L19" s="143"/>
      <c r="M19" s="101"/>
      <c r="N19" s="101"/>
      <c r="O19" s="101"/>
      <c r="P19" s="102"/>
    </row>
    <row r="20" spans="1:16" s="29" customFormat="1" ht="38.25" customHeight="1">
      <c r="A20" s="92">
        <v>4</v>
      </c>
      <c r="B20" s="93" t="s">
        <v>9</v>
      </c>
      <c r="C20" s="103" t="s">
        <v>102</v>
      </c>
      <c r="D20" s="91" t="s">
        <v>42</v>
      </c>
      <c r="E20" s="96">
        <v>727.2</v>
      </c>
      <c r="F20" s="83"/>
      <c r="G20" s="83"/>
      <c r="H20" s="87"/>
      <c r="I20" s="87"/>
      <c r="J20" s="87"/>
      <c r="K20" s="99"/>
      <c r="L20" s="100"/>
      <c r="M20" s="101"/>
      <c r="N20" s="101"/>
      <c r="O20" s="101"/>
      <c r="P20" s="102"/>
    </row>
    <row r="21" spans="1:16" s="29" customFormat="1" ht="15">
      <c r="A21" s="92">
        <v>5</v>
      </c>
      <c r="B21" s="93" t="s">
        <v>9</v>
      </c>
      <c r="C21" s="103" t="s">
        <v>65</v>
      </c>
      <c r="D21" s="91" t="s">
        <v>43</v>
      </c>
      <c r="E21" s="104">
        <v>7.3</v>
      </c>
      <c r="F21" s="56"/>
      <c r="G21" s="83"/>
      <c r="H21" s="105"/>
      <c r="I21" s="87"/>
      <c r="J21" s="87"/>
      <c r="K21" s="99"/>
      <c r="L21" s="100"/>
      <c r="M21" s="101"/>
      <c r="N21" s="101"/>
      <c r="O21" s="101"/>
      <c r="P21" s="102"/>
    </row>
    <row r="22" spans="1:16" s="29" customFormat="1" ht="15">
      <c r="A22" s="92">
        <v>6</v>
      </c>
      <c r="B22" s="93" t="s">
        <v>9</v>
      </c>
      <c r="C22" s="103" t="s">
        <v>44</v>
      </c>
      <c r="D22" s="91" t="s">
        <v>80</v>
      </c>
      <c r="E22" s="113">
        <v>1.1</v>
      </c>
      <c r="F22" s="97"/>
      <c r="G22" s="83"/>
      <c r="H22" s="105"/>
      <c r="I22" s="87"/>
      <c r="J22" s="87"/>
      <c r="K22" s="99"/>
      <c r="L22" s="100"/>
      <c r="M22" s="101"/>
      <c r="N22" s="101"/>
      <c r="O22" s="101"/>
      <c r="P22" s="102"/>
    </row>
    <row r="23" spans="1:16" s="29" customFormat="1" ht="12.75">
      <c r="A23" s="92"/>
      <c r="B23" s="106"/>
      <c r="C23" s="107" t="s">
        <v>63</v>
      </c>
      <c r="D23" s="184"/>
      <c r="E23" s="91"/>
      <c r="F23" s="88"/>
      <c r="G23" s="88"/>
      <c r="H23" s="88"/>
      <c r="I23" s="87">
        <v>0</v>
      </c>
      <c r="J23" s="88"/>
      <c r="K23" s="88"/>
      <c r="L23" s="108">
        <f>SUM(L17:L22)</f>
        <v>0</v>
      </c>
      <c r="M23" s="109">
        <f>SUM(M17:M22)</f>
        <v>0</v>
      </c>
      <c r="N23" s="109">
        <f>SUM(N17:N22)</f>
        <v>0</v>
      </c>
      <c r="O23" s="109">
        <f>SUM(O17:O22)</f>
        <v>0</v>
      </c>
      <c r="P23" s="109">
        <f>SUM(P17:P22)</f>
        <v>0</v>
      </c>
    </row>
    <row r="24" spans="1:16" s="29" customFormat="1" ht="12.75">
      <c r="A24" s="83"/>
      <c r="B24" s="84"/>
      <c r="C24" s="515" t="s">
        <v>468</v>
      </c>
      <c r="D24" s="86"/>
      <c r="E24" s="91"/>
      <c r="F24" s="86"/>
      <c r="G24" s="86"/>
      <c r="H24" s="86"/>
      <c r="I24" s="87">
        <v>0</v>
      </c>
      <c r="J24" s="86"/>
      <c r="K24" s="97"/>
      <c r="L24" s="117"/>
      <c r="M24" s="56"/>
      <c r="N24" s="56"/>
      <c r="O24" s="56"/>
      <c r="P24" s="56"/>
    </row>
    <row r="25" spans="1:16" s="29" customFormat="1" ht="39">
      <c r="A25" s="92">
        <v>7</v>
      </c>
      <c r="B25" s="93" t="s">
        <v>9</v>
      </c>
      <c r="C25" s="103" t="s">
        <v>645</v>
      </c>
      <c r="D25" s="86" t="s">
        <v>42</v>
      </c>
      <c r="E25" s="130">
        <v>727.2</v>
      </c>
      <c r="F25" s="56"/>
      <c r="G25" s="83"/>
      <c r="H25" s="87"/>
      <c r="I25" s="87"/>
      <c r="J25" s="87"/>
      <c r="K25" s="99"/>
      <c r="L25" s="100"/>
      <c r="M25" s="101"/>
      <c r="N25" s="101"/>
      <c r="O25" s="101"/>
      <c r="P25" s="102"/>
    </row>
    <row r="26" spans="1:16" s="293" customFormat="1" ht="12.75" outlineLevel="1">
      <c r="A26" s="232"/>
      <c r="B26" s="294"/>
      <c r="C26" s="287" t="s">
        <v>442</v>
      </c>
      <c r="D26" s="285" t="s">
        <v>32</v>
      </c>
      <c r="E26" s="307">
        <v>189.1</v>
      </c>
      <c r="F26" s="302"/>
      <c r="G26" s="235">
        <v>0</v>
      </c>
      <c r="H26" s="288">
        <f>ROUND(F26*G26,2)</f>
        <v>0</v>
      </c>
      <c r="I26" s="288"/>
      <c r="J26" s="288">
        <v>0</v>
      </c>
      <c r="K26" s="316">
        <f>ROUND(SUM(J26+H26+I26),2)</f>
        <v>0</v>
      </c>
      <c r="L26" s="334">
        <f>ROUND(F26*$E26,1)</f>
        <v>0</v>
      </c>
      <c r="M26" s="318">
        <f>ROUND(E26*H26,2)</f>
        <v>0</v>
      </c>
      <c r="N26" s="318">
        <f>ROUND(I26*E26,2)</f>
        <v>0</v>
      </c>
      <c r="O26" s="318">
        <f>ROUND(J26*E26,2)</f>
        <v>0</v>
      </c>
      <c r="P26" s="335">
        <f>ROUND(M26+N26+O26,2)</f>
        <v>0</v>
      </c>
    </row>
    <row r="27" spans="1:16" s="293" customFormat="1" ht="12.75" outlineLevel="1">
      <c r="A27" s="232"/>
      <c r="B27" s="233"/>
      <c r="C27" s="287" t="s">
        <v>445</v>
      </c>
      <c r="D27" s="332" t="s">
        <v>32</v>
      </c>
      <c r="E27" s="301">
        <v>3636</v>
      </c>
      <c r="F27" s="234"/>
      <c r="G27" s="235">
        <v>0</v>
      </c>
      <c r="H27" s="288">
        <f>ROUND(F27*G27,2)</f>
        <v>0</v>
      </c>
      <c r="I27" s="288"/>
      <c r="J27" s="288">
        <v>0</v>
      </c>
      <c r="K27" s="297">
        <f>ROUND(SUM(J27+H27+I27),2)</f>
        <v>0</v>
      </c>
      <c r="L27" s="236">
        <f>ROUND(F27*$E27,1)</f>
        <v>0</v>
      </c>
      <c r="M27" s="237">
        <f>ROUND(E27*H27,2)</f>
        <v>0</v>
      </c>
      <c r="N27" s="237">
        <f>ROUND(I27*E27,2)</f>
        <v>0</v>
      </c>
      <c r="O27" s="237">
        <f>ROUND(J27*E27,2)</f>
        <v>0</v>
      </c>
      <c r="P27" s="298">
        <f>ROUND(M27+N27+O27,2)</f>
        <v>0</v>
      </c>
    </row>
    <row r="28" spans="1:16" s="29" customFormat="1" ht="26.25" outlineLevel="1">
      <c r="A28" s="92"/>
      <c r="B28" s="129"/>
      <c r="C28" s="88" t="s">
        <v>469</v>
      </c>
      <c r="D28" s="95" t="s">
        <v>42</v>
      </c>
      <c r="E28" s="96">
        <v>763.56</v>
      </c>
      <c r="F28" s="97"/>
      <c r="G28" s="83">
        <v>0</v>
      </c>
      <c r="H28" s="87">
        <f>ROUND(F28*G28,2)</f>
        <v>0</v>
      </c>
      <c r="I28" s="87"/>
      <c r="J28" s="87">
        <v>0</v>
      </c>
      <c r="K28" s="99">
        <f>ROUND(SUM(J28+H28+I28),2)</f>
        <v>0</v>
      </c>
      <c r="L28" s="100">
        <f>ROUND(F28*$E28,1)</f>
        <v>0</v>
      </c>
      <c r="M28" s="101">
        <f>ROUND(E28*H28,2)</f>
        <v>0</v>
      </c>
      <c r="N28" s="101">
        <f>ROUND(I28*E28,2)</f>
        <v>0</v>
      </c>
      <c r="O28" s="101">
        <f>ROUND(J28*E28,2)</f>
        <v>0</v>
      </c>
      <c r="P28" s="102">
        <f>ROUND(M28+N28+O28,2)</f>
        <v>0</v>
      </c>
    </row>
    <row r="29" spans="1:16" s="29" customFormat="1" ht="12.75">
      <c r="A29" s="92"/>
      <c r="B29" s="106"/>
      <c r="C29" s="107" t="s">
        <v>644</v>
      </c>
      <c r="D29" s="86"/>
      <c r="E29" s="91"/>
      <c r="F29" s="86"/>
      <c r="G29" s="86"/>
      <c r="H29" s="86"/>
      <c r="I29" s="87">
        <v>0</v>
      </c>
      <c r="J29" s="87">
        <v>0</v>
      </c>
      <c r="K29" s="97"/>
      <c r="L29" s="108">
        <f>SUM(L25:L28)</f>
        <v>0</v>
      </c>
      <c r="M29" s="109">
        <f>SUM(M24:M28)</f>
        <v>0</v>
      </c>
      <c r="N29" s="109">
        <f>SUM(N24:N28)</f>
        <v>0</v>
      </c>
      <c r="O29" s="109">
        <f>SUM(O24:O28)</f>
        <v>0</v>
      </c>
      <c r="P29" s="109">
        <f>SUM(P24:P28)</f>
        <v>0</v>
      </c>
    </row>
    <row r="30" spans="1:16" s="29" customFormat="1" ht="12.75">
      <c r="A30" s="92"/>
      <c r="B30" s="140"/>
      <c r="C30" s="535" t="s">
        <v>470</v>
      </c>
      <c r="D30" s="91"/>
      <c r="E30" s="96"/>
      <c r="F30" s="113"/>
      <c r="G30" s="97"/>
      <c r="H30" s="97"/>
      <c r="I30" s="87">
        <v>0</v>
      </c>
      <c r="J30" s="87">
        <v>0</v>
      </c>
      <c r="K30" s="97"/>
      <c r="L30" s="117"/>
      <c r="M30" s="56"/>
      <c r="N30" s="56"/>
      <c r="O30" s="56"/>
      <c r="P30" s="56"/>
    </row>
    <row r="31" spans="1:16" s="29" customFormat="1" ht="26.25">
      <c r="A31" s="92">
        <v>8</v>
      </c>
      <c r="B31" s="93" t="s">
        <v>9</v>
      </c>
      <c r="C31" s="103" t="s">
        <v>103</v>
      </c>
      <c r="D31" s="91" t="s">
        <v>42</v>
      </c>
      <c r="E31" s="96">
        <v>83.76</v>
      </c>
      <c r="F31" s="98"/>
      <c r="G31" s="83"/>
      <c r="H31" s="87"/>
      <c r="I31" s="87"/>
      <c r="J31" s="87"/>
      <c r="K31" s="99"/>
      <c r="L31" s="100"/>
      <c r="M31" s="101"/>
      <c r="N31" s="101"/>
      <c r="O31" s="101"/>
      <c r="P31" s="102"/>
    </row>
    <row r="32" spans="1:16" s="309" customFormat="1" ht="39">
      <c r="A32" s="232">
        <v>9</v>
      </c>
      <c r="B32" s="294" t="s">
        <v>9</v>
      </c>
      <c r="C32" s="305" t="s">
        <v>810</v>
      </c>
      <c r="D32" s="306" t="s">
        <v>183</v>
      </c>
      <c r="E32" s="307">
        <v>25.13</v>
      </c>
      <c r="F32" s="302"/>
      <c r="G32" s="235"/>
      <c r="H32" s="288"/>
      <c r="I32" s="288"/>
      <c r="J32" s="288"/>
      <c r="K32" s="297"/>
      <c r="L32" s="308"/>
      <c r="M32" s="237"/>
      <c r="N32" s="237"/>
      <c r="O32" s="237"/>
      <c r="P32" s="298"/>
    </row>
    <row r="33" spans="1:16" s="293" customFormat="1" ht="12.75" outlineLevel="1">
      <c r="A33" s="232"/>
      <c r="B33" s="294"/>
      <c r="C33" s="287" t="s">
        <v>442</v>
      </c>
      <c r="D33" s="285" t="s">
        <v>32</v>
      </c>
      <c r="E33" s="307">
        <v>6.5</v>
      </c>
      <c r="F33" s="302"/>
      <c r="G33" s="235"/>
      <c r="H33" s="288"/>
      <c r="I33" s="288"/>
      <c r="J33" s="288"/>
      <c r="K33" s="316"/>
      <c r="L33" s="334"/>
      <c r="M33" s="318"/>
      <c r="N33" s="318"/>
      <c r="O33" s="318"/>
      <c r="P33" s="335"/>
    </row>
    <row r="34" spans="1:16" s="159" customFormat="1" ht="15" outlineLevel="1">
      <c r="A34" s="139"/>
      <c r="B34" s="154"/>
      <c r="C34" s="258" t="s">
        <v>420</v>
      </c>
      <c r="D34" s="285" t="s">
        <v>184</v>
      </c>
      <c r="E34" s="136">
        <v>28.9</v>
      </c>
      <c r="F34" s="113"/>
      <c r="G34" s="98"/>
      <c r="H34" s="114"/>
      <c r="I34" s="114"/>
      <c r="J34" s="114"/>
      <c r="K34" s="155"/>
      <c r="L34" s="162"/>
      <c r="M34" s="156"/>
      <c r="N34" s="156"/>
      <c r="O34" s="156"/>
      <c r="P34" s="157"/>
    </row>
    <row r="35" spans="1:16" s="380" customFormat="1" ht="12.75" outlineLevel="1">
      <c r="A35" s="354"/>
      <c r="B35" s="384"/>
      <c r="C35" s="420" t="s">
        <v>421</v>
      </c>
      <c r="D35" s="463" t="s">
        <v>32</v>
      </c>
      <c r="E35" s="307">
        <v>1130.9</v>
      </c>
      <c r="F35" s="385"/>
      <c r="G35" s="307"/>
      <c r="H35" s="317"/>
      <c r="I35" s="288"/>
      <c r="J35" s="288"/>
      <c r="K35" s="155"/>
      <c r="L35" s="162"/>
      <c r="M35" s="156"/>
      <c r="N35" s="156"/>
      <c r="O35" s="156"/>
      <c r="P35" s="157"/>
    </row>
    <row r="36" spans="1:16" s="309" customFormat="1" ht="26.25">
      <c r="A36" s="232">
        <v>10</v>
      </c>
      <c r="B36" s="294" t="s">
        <v>9</v>
      </c>
      <c r="C36" s="319" t="s">
        <v>471</v>
      </c>
      <c r="D36" s="467" t="s">
        <v>183</v>
      </c>
      <c r="E36" s="301">
        <v>83.76</v>
      </c>
      <c r="F36" s="302"/>
      <c r="G36" s="235"/>
      <c r="H36" s="288"/>
      <c r="I36" s="288"/>
      <c r="J36" s="288"/>
      <c r="K36" s="297"/>
      <c r="L36" s="308"/>
      <c r="M36" s="237"/>
      <c r="N36" s="237"/>
      <c r="O36" s="318"/>
      <c r="P36" s="298"/>
    </row>
    <row r="37" spans="1:16" s="309" customFormat="1" ht="26.25" outlineLevel="1">
      <c r="A37" s="232"/>
      <c r="B37" s="294"/>
      <c r="C37" s="289" t="s">
        <v>472</v>
      </c>
      <c r="D37" s="307" t="s">
        <v>32</v>
      </c>
      <c r="E37" s="307">
        <v>8.4</v>
      </c>
      <c r="F37" s="302"/>
      <c r="G37" s="235"/>
      <c r="H37" s="288"/>
      <c r="I37" s="317"/>
      <c r="J37" s="288"/>
      <c r="K37" s="297"/>
      <c r="L37" s="308"/>
      <c r="M37" s="237"/>
      <c r="N37" s="237"/>
      <c r="O37" s="318"/>
      <c r="P37" s="298"/>
    </row>
    <row r="38" spans="1:16" s="309" customFormat="1" ht="26.25" outlineLevel="1">
      <c r="A38" s="232"/>
      <c r="B38" s="294"/>
      <c r="C38" s="289" t="s">
        <v>473</v>
      </c>
      <c r="D38" s="307" t="s">
        <v>32</v>
      </c>
      <c r="E38" s="307">
        <v>293.16</v>
      </c>
      <c r="F38" s="302"/>
      <c r="G38" s="235"/>
      <c r="H38" s="288"/>
      <c r="I38" s="317"/>
      <c r="J38" s="288"/>
      <c r="K38" s="297"/>
      <c r="L38" s="308"/>
      <c r="M38" s="237"/>
      <c r="N38" s="237"/>
      <c r="O38" s="318"/>
      <c r="P38" s="298"/>
    </row>
    <row r="39" spans="1:16" s="309" customFormat="1" ht="39">
      <c r="A39" s="232">
        <v>11</v>
      </c>
      <c r="B39" s="294" t="s">
        <v>9</v>
      </c>
      <c r="C39" s="305" t="s">
        <v>474</v>
      </c>
      <c r="D39" s="463" t="s">
        <v>183</v>
      </c>
      <c r="E39" s="307">
        <v>83.76</v>
      </c>
      <c r="F39" s="302"/>
      <c r="G39" s="235"/>
      <c r="H39" s="288"/>
      <c r="I39" s="288"/>
      <c r="J39" s="288"/>
      <c r="K39" s="297"/>
      <c r="L39" s="308"/>
      <c r="M39" s="237"/>
      <c r="N39" s="237"/>
      <c r="O39" s="318"/>
      <c r="P39" s="298"/>
    </row>
    <row r="40" spans="1:16" s="309" customFormat="1" ht="26.25" outlineLevel="1">
      <c r="A40" s="320"/>
      <c r="B40" s="321"/>
      <c r="C40" s="289" t="s">
        <v>435</v>
      </c>
      <c r="D40" s="463" t="s">
        <v>183</v>
      </c>
      <c r="E40" s="307">
        <v>87.9</v>
      </c>
      <c r="F40" s="322"/>
      <c r="G40" s="322">
        <v>0</v>
      </c>
      <c r="H40" s="323">
        <f>ROUND(F40*G40,2)</f>
        <v>0</v>
      </c>
      <c r="I40" s="324"/>
      <c r="J40" s="323">
        <v>0</v>
      </c>
      <c r="K40" s="325">
        <f>ROUND(SUM(J40+H40+I40),2)</f>
        <v>0</v>
      </c>
      <c r="L40" s="326">
        <f>ROUND(F40*$E40,1)</f>
        <v>0</v>
      </c>
      <c r="M40" s="327">
        <f>ROUND(E40*H40,2)</f>
        <v>0</v>
      </c>
      <c r="N40" s="327">
        <f>ROUND(I40*E40,2)</f>
        <v>0</v>
      </c>
      <c r="O40" s="328">
        <f>ROUND(J40*E40,2)</f>
        <v>0</v>
      </c>
      <c r="P40" s="329">
        <f>ROUND(M40+N40+O40,2)</f>
        <v>0</v>
      </c>
    </row>
    <row r="41" spans="1:16" s="293" customFormat="1" ht="12.75" outlineLevel="1">
      <c r="A41" s="232"/>
      <c r="B41" s="233"/>
      <c r="C41" s="330" t="s">
        <v>618</v>
      </c>
      <c r="D41" s="331" t="s">
        <v>80</v>
      </c>
      <c r="E41" s="331">
        <v>335</v>
      </c>
      <c r="F41" s="234"/>
      <c r="G41" s="235">
        <v>0</v>
      </c>
      <c r="H41" s="288">
        <f>ROUND(F41*G41,2)</f>
        <v>0</v>
      </c>
      <c r="I41" s="288"/>
      <c r="J41" s="288">
        <v>0</v>
      </c>
      <c r="K41" s="297">
        <f>ROUND(SUM(J41+H41+I41),2)</f>
        <v>0</v>
      </c>
      <c r="L41" s="236">
        <f>ROUND(F41*$E41,1)</f>
        <v>0</v>
      </c>
      <c r="M41" s="237">
        <f>ROUND(E41*H41,2)</f>
        <v>0</v>
      </c>
      <c r="N41" s="237">
        <f>ROUND(I41*E41,2)</f>
        <v>0</v>
      </c>
      <c r="O41" s="237">
        <f>ROUND(J41*E41,2)</f>
        <v>0</v>
      </c>
      <c r="P41" s="298">
        <f>ROUND(M41+N41+O41,2)</f>
        <v>0</v>
      </c>
    </row>
    <row r="42" spans="1:16" s="293" customFormat="1" ht="26.25" outlineLevel="1">
      <c r="A42" s="232"/>
      <c r="B42" s="233"/>
      <c r="C42" s="287" t="s">
        <v>646</v>
      </c>
      <c r="D42" s="332" t="s">
        <v>80</v>
      </c>
      <c r="E42" s="433">
        <v>8</v>
      </c>
      <c r="F42" s="234"/>
      <c r="G42" s="235">
        <v>0</v>
      </c>
      <c r="H42" s="288">
        <f>ROUND(F42*G42,2)</f>
        <v>0</v>
      </c>
      <c r="I42" s="317"/>
      <c r="J42" s="288">
        <v>0</v>
      </c>
      <c r="K42" s="297">
        <f>ROUND(SUM(J42+H42+I42),2)</f>
        <v>0</v>
      </c>
      <c r="L42" s="236">
        <f>ROUND(F42*$E42,1)</f>
        <v>0</v>
      </c>
      <c r="M42" s="237">
        <f>ROUND(E42*H42,2)</f>
        <v>0</v>
      </c>
      <c r="N42" s="237">
        <f>ROUND(I42*E42,2)</f>
        <v>0</v>
      </c>
      <c r="O42" s="237">
        <f>ROUND(J42*E42,2)</f>
        <v>0</v>
      </c>
      <c r="P42" s="298">
        <f>ROUND(M42+N42+O42,2)</f>
        <v>0</v>
      </c>
    </row>
    <row r="43" spans="1:16" s="293" customFormat="1" ht="39">
      <c r="A43" s="232">
        <v>12</v>
      </c>
      <c r="B43" s="294" t="s">
        <v>9</v>
      </c>
      <c r="C43" s="333" t="s">
        <v>647</v>
      </c>
      <c r="D43" s="331" t="s">
        <v>184</v>
      </c>
      <c r="E43" s="301">
        <v>83.76</v>
      </c>
      <c r="F43" s="302"/>
      <c r="G43" s="235"/>
      <c r="H43" s="288"/>
      <c r="I43" s="288"/>
      <c r="J43" s="288"/>
      <c r="K43" s="297"/>
      <c r="L43" s="236"/>
      <c r="M43" s="237"/>
      <c r="N43" s="237"/>
      <c r="O43" s="237"/>
      <c r="P43" s="298"/>
    </row>
    <row r="44" spans="1:16" s="293" customFormat="1" ht="12.75" outlineLevel="1">
      <c r="A44" s="232"/>
      <c r="B44" s="233"/>
      <c r="C44" s="287" t="s">
        <v>445</v>
      </c>
      <c r="D44" s="332" t="s">
        <v>32</v>
      </c>
      <c r="E44" s="301">
        <v>335</v>
      </c>
      <c r="F44" s="234"/>
      <c r="G44" s="235"/>
      <c r="H44" s="288"/>
      <c r="I44" s="288"/>
      <c r="J44" s="288"/>
      <c r="K44" s="297"/>
      <c r="L44" s="236"/>
      <c r="M44" s="237"/>
      <c r="N44" s="237"/>
      <c r="O44" s="237"/>
      <c r="P44" s="298"/>
    </row>
    <row r="45" spans="1:16" s="293" customFormat="1" ht="15" outlineLevel="1">
      <c r="A45" s="232"/>
      <c r="B45" s="233"/>
      <c r="C45" s="287" t="s">
        <v>83</v>
      </c>
      <c r="D45" s="332" t="s">
        <v>184</v>
      </c>
      <c r="E45" s="301">
        <v>100.5</v>
      </c>
      <c r="F45" s="234"/>
      <c r="G45" s="235"/>
      <c r="H45" s="288"/>
      <c r="I45" s="288"/>
      <c r="J45" s="288"/>
      <c r="K45" s="297"/>
      <c r="L45" s="236"/>
      <c r="M45" s="237"/>
      <c r="N45" s="237"/>
      <c r="O45" s="237"/>
      <c r="P45" s="298"/>
    </row>
    <row r="46" spans="1:16" s="380" customFormat="1" ht="12.75">
      <c r="A46" s="354">
        <v>13</v>
      </c>
      <c r="B46" s="355" t="s">
        <v>9</v>
      </c>
      <c r="C46" s="383" t="s">
        <v>438</v>
      </c>
      <c r="D46" s="331" t="s">
        <v>31</v>
      </c>
      <c r="E46" s="301">
        <v>21.6</v>
      </c>
      <c r="F46" s="304"/>
      <c r="G46" s="307"/>
      <c r="H46" s="317"/>
      <c r="I46" s="317"/>
      <c r="J46" s="317"/>
      <c r="K46" s="378"/>
      <c r="L46" s="347"/>
      <c r="M46" s="348"/>
      <c r="N46" s="348"/>
      <c r="O46" s="348"/>
      <c r="P46" s="349"/>
    </row>
    <row r="47" spans="1:16" s="293" customFormat="1" ht="15">
      <c r="A47" s="354">
        <v>14</v>
      </c>
      <c r="B47" s="294" t="s">
        <v>9</v>
      </c>
      <c r="C47" s="333" t="s">
        <v>477</v>
      </c>
      <c r="D47" s="285" t="s">
        <v>184</v>
      </c>
      <c r="E47" s="301">
        <v>83.76</v>
      </c>
      <c r="F47" s="304"/>
      <c r="G47" s="307"/>
      <c r="H47" s="317"/>
      <c r="I47" s="288"/>
      <c r="J47" s="288"/>
      <c r="K47" s="316"/>
      <c r="L47" s="334"/>
      <c r="M47" s="318"/>
      <c r="N47" s="318"/>
      <c r="O47" s="318"/>
      <c r="P47" s="335"/>
    </row>
    <row r="48" spans="1:16" s="293" customFormat="1" ht="12.75" outlineLevel="1">
      <c r="A48" s="232"/>
      <c r="B48" s="294"/>
      <c r="C48" s="287" t="s">
        <v>440</v>
      </c>
      <c r="D48" s="285" t="s">
        <v>91</v>
      </c>
      <c r="E48" s="307">
        <v>20.9</v>
      </c>
      <c r="F48" s="304"/>
      <c r="G48" s="307"/>
      <c r="H48" s="317"/>
      <c r="I48" s="317"/>
      <c r="J48" s="288"/>
      <c r="K48" s="316"/>
      <c r="L48" s="334"/>
      <c r="M48" s="318"/>
      <c r="N48" s="318"/>
      <c r="O48" s="318"/>
      <c r="P48" s="335"/>
    </row>
    <row r="49" spans="1:16" s="293" customFormat="1" ht="39">
      <c r="A49" s="232">
        <v>15</v>
      </c>
      <c r="B49" s="294" t="s">
        <v>9</v>
      </c>
      <c r="C49" s="333" t="s">
        <v>619</v>
      </c>
      <c r="D49" s="285" t="s">
        <v>184</v>
      </c>
      <c r="E49" s="301">
        <v>172</v>
      </c>
      <c r="F49" s="302"/>
      <c r="G49" s="235"/>
      <c r="H49" s="288"/>
      <c r="I49" s="288"/>
      <c r="J49" s="288"/>
      <c r="K49" s="316"/>
      <c r="L49" s="334"/>
      <c r="M49" s="318"/>
      <c r="N49" s="318"/>
      <c r="O49" s="318"/>
      <c r="P49" s="335"/>
    </row>
    <row r="50" spans="1:16" s="309" customFormat="1" ht="26.25" outlineLevel="1">
      <c r="A50" s="232"/>
      <c r="B50" s="294"/>
      <c r="C50" s="289" t="s">
        <v>434</v>
      </c>
      <c r="D50" s="307" t="s">
        <v>32</v>
      </c>
      <c r="E50" s="307">
        <v>602</v>
      </c>
      <c r="F50" s="302"/>
      <c r="G50" s="235"/>
      <c r="H50" s="288"/>
      <c r="I50" s="317"/>
      <c r="J50" s="288"/>
      <c r="K50" s="297"/>
      <c r="L50" s="308"/>
      <c r="M50" s="237"/>
      <c r="N50" s="237"/>
      <c r="O50" s="318"/>
      <c r="P50" s="298"/>
    </row>
    <row r="51" spans="1:16" s="29" customFormat="1" ht="12.75">
      <c r="A51" s="92"/>
      <c r="B51" s="106"/>
      <c r="C51" s="536" t="s">
        <v>480</v>
      </c>
      <c r="D51" s="91"/>
      <c r="E51" s="91"/>
      <c r="F51" s="86"/>
      <c r="G51" s="86"/>
      <c r="H51" s="86"/>
      <c r="I51" s="86"/>
      <c r="J51" s="86"/>
      <c r="K51" s="97"/>
      <c r="L51" s="108">
        <f>SUM(L30:L50)</f>
        <v>0</v>
      </c>
      <c r="M51" s="248">
        <f>SUM(M30:M50)</f>
        <v>0</v>
      </c>
      <c r="N51" s="248">
        <f>SUM(N30:N50)</f>
        <v>0</v>
      </c>
      <c r="O51" s="248">
        <f>SUM(O30:O50)</f>
        <v>0</v>
      </c>
      <c r="P51" s="248">
        <f>SUM(P30:P50)</f>
        <v>0</v>
      </c>
    </row>
    <row r="52" spans="1:16" s="29" customFormat="1" ht="12.75">
      <c r="A52" s="92"/>
      <c r="B52" s="140"/>
      <c r="C52" s="535" t="s">
        <v>481</v>
      </c>
      <c r="D52" s="91"/>
      <c r="E52" s="96"/>
      <c r="F52" s="113"/>
      <c r="G52" s="97"/>
      <c r="H52" s="97"/>
      <c r="I52" s="87">
        <v>0</v>
      </c>
      <c r="J52" s="87">
        <v>0</v>
      </c>
      <c r="K52" s="97"/>
      <c r="L52" s="117"/>
      <c r="M52" s="56"/>
      <c r="N52" s="56"/>
      <c r="O52" s="56"/>
      <c r="P52" s="56"/>
    </row>
    <row r="53" spans="1:16" s="293" customFormat="1" ht="39">
      <c r="A53" s="232">
        <v>16</v>
      </c>
      <c r="B53" s="294" t="s">
        <v>9</v>
      </c>
      <c r="C53" s="310" t="s">
        <v>419</v>
      </c>
      <c r="D53" s="481" t="s">
        <v>183</v>
      </c>
      <c r="E53" s="301">
        <v>125.64</v>
      </c>
      <c r="F53" s="311"/>
      <c r="G53" s="235"/>
      <c r="H53" s="288"/>
      <c r="I53" s="288"/>
      <c r="J53" s="288"/>
      <c r="K53" s="313"/>
      <c r="L53" s="314"/>
      <c r="M53" s="315"/>
      <c r="N53" s="315"/>
      <c r="O53" s="315"/>
      <c r="P53" s="316"/>
    </row>
    <row r="54" spans="1:16" s="309" customFormat="1" ht="39">
      <c r="A54" s="232">
        <v>17</v>
      </c>
      <c r="B54" s="294" t="s">
        <v>9</v>
      </c>
      <c r="C54" s="305" t="s">
        <v>810</v>
      </c>
      <c r="D54" s="306" t="s">
        <v>183</v>
      </c>
      <c r="E54" s="307">
        <v>37.69</v>
      </c>
      <c r="F54" s="302"/>
      <c r="G54" s="235"/>
      <c r="H54" s="288"/>
      <c r="I54" s="288"/>
      <c r="J54" s="288"/>
      <c r="K54" s="297"/>
      <c r="L54" s="308"/>
      <c r="M54" s="237"/>
      <c r="N54" s="237"/>
      <c r="O54" s="237"/>
      <c r="P54" s="298"/>
    </row>
    <row r="55" spans="1:16" s="293" customFormat="1" ht="12.75" outlineLevel="1">
      <c r="A55" s="232"/>
      <c r="B55" s="294"/>
      <c r="C55" s="287" t="s">
        <v>442</v>
      </c>
      <c r="D55" s="285" t="s">
        <v>32</v>
      </c>
      <c r="E55" s="307">
        <v>9.8</v>
      </c>
      <c r="F55" s="302"/>
      <c r="G55" s="235"/>
      <c r="H55" s="288"/>
      <c r="I55" s="288"/>
      <c r="J55" s="288"/>
      <c r="K55" s="316"/>
      <c r="L55" s="334"/>
      <c r="M55" s="318"/>
      <c r="N55" s="318"/>
      <c r="O55" s="318"/>
      <c r="P55" s="335"/>
    </row>
    <row r="56" spans="1:16" s="159" customFormat="1" ht="15" outlineLevel="1">
      <c r="A56" s="139"/>
      <c r="B56" s="154"/>
      <c r="C56" s="258" t="s">
        <v>420</v>
      </c>
      <c r="D56" s="285" t="s">
        <v>184</v>
      </c>
      <c r="E56" s="136">
        <v>43.3</v>
      </c>
      <c r="F56" s="113"/>
      <c r="G56" s="98"/>
      <c r="H56" s="114"/>
      <c r="I56" s="114"/>
      <c r="J56" s="114"/>
      <c r="K56" s="155"/>
      <c r="L56" s="162"/>
      <c r="M56" s="156"/>
      <c r="N56" s="156"/>
      <c r="O56" s="156"/>
      <c r="P56" s="157"/>
    </row>
    <row r="57" spans="1:16" s="380" customFormat="1" ht="12.75" outlineLevel="1">
      <c r="A57" s="354"/>
      <c r="B57" s="384"/>
      <c r="C57" s="420" t="s">
        <v>421</v>
      </c>
      <c r="D57" s="463" t="s">
        <v>32</v>
      </c>
      <c r="E57" s="307">
        <v>1696.1</v>
      </c>
      <c r="F57" s="385"/>
      <c r="G57" s="307"/>
      <c r="H57" s="317"/>
      <c r="I57" s="288"/>
      <c r="J57" s="288"/>
      <c r="K57" s="155"/>
      <c r="L57" s="162"/>
      <c r="M57" s="156"/>
      <c r="N57" s="156"/>
      <c r="O57" s="156"/>
      <c r="P57" s="157"/>
    </row>
    <row r="58" spans="1:16" s="293" customFormat="1" ht="52.5">
      <c r="A58" s="232">
        <v>18</v>
      </c>
      <c r="B58" s="294" t="s">
        <v>9</v>
      </c>
      <c r="C58" s="382" t="s">
        <v>648</v>
      </c>
      <c r="D58" s="332" t="s">
        <v>184</v>
      </c>
      <c r="E58" s="301">
        <v>125.64</v>
      </c>
      <c r="F58" s="302"/>
      <c r="G58" s="235"/>
      <c r="H58" s="288"/>
      <c r="I58" s="288"/>
      <c r="J58" s="288"/>
      <c r="K58" s="297"/>
      <c r="L58" s="236"/>
      <c r="M58" s="237"/>
      <c r="N58" s="237"/>
      <c r="O58" s="237"/>
      <c r="P58" s="298"/>
    </row>
    <row r="59" spans="1:16" s="293" customFormat="1" ht="12.75" outlineLevel="1">
      <c r="A59" s="232"/>
      <c r="B59" s="294"/>
      <c r="C59" s="287" t="s">
        <v>442</v>
      </c>
      <c r="D59" s="285" t="s">
        <v>32</v>
      </c>
      <c r="E59" s="307">
        <v>32.7</v>
      </c>
      <c r="F59" s="302"/>
      <c r="G59" s="235"/>
      <c r="H59" s="288"/>
      <c r="I59" s="288"/>
      <c r="J59" s="288"/>
      <c r="K59" s="316"/>
      <c r="L59" s="334"/>
      <c r="M59" s="318"/>
      <c r="N59" s="318"/>
      <c r="O59" s="318"/>
      <c r="P59" s="335"/>
    </row>
    <row r="60" spans="1:16" s="293" customFormat="1" ht="12.75" outlineLevel="1">
      <c r="A60" s="232"/>
      <c r="B60" s="233"/>
      <c r="C60" s="287" t="s">
        <v>443</v>
      </c>
      <c r="D60" s="332" t="s">
        <v>32</v>
      </c>
      <c r="E60" s="301">
        <v>565.4</v>
      </c>
      <c r="F60" s="234"/>
      <c r="G60" s="235"/>
      <c r="H60" s="288"/>
      <c r="I60" s="288"/>
      <c r="J60" s="288"/>
      <c r="K60" s="297"/>
      <c r="L60" s="236"/>
      <c r="M60" s="237"/>
      <c r="N60" s="237"/>
      <c r="O60" s="237"/>
      <c r="P60" s="298"/>
    </row>
    <row r="61" spans="1:16" s="293" customFormat="1" ht="26.25" outlineLevel="1">
      <c r="A61" s="232"/>
      <c r="B61" s="233"/>
      <c r="C61" s="287" t="s">
        <v>649</v>
      </c>
      <c r="D61" s="332" t="s">
        <v>184</v>
      </c>
      <c r="E61" s="301">
        <v>131.9</v>
      </c>
      <c r="F61" s="234"/>
      <c r="G61" s="235"/>
      <c r="H61" s="288"/>
      <c r="I61" s="317"/>
      <c r="J61" s="288"/>
      <c r="K61" s="297"/>
      <c r="L61" s="236"/>
      <c r="M61" s="237"/>
      <c r="N61" s="237"/>
      <c r="O61" s="237"/>
      <c r="P61" s="298"/>
    </row>
    <row r="62" spans="1:16" s="293" customFormat="1" ht="26.25" outlineLevel="1">
      <c r="A62" s="232"/>
      <c r="B62" s="294"/>
      <c r="C62" s="287" t="s">
        <v>650</v>
      </c>
      <c r="D62" s="285" t="s">
        <v>80</v>
      </c>
      <c r="E62" s="331">
        <v>503</v>
      </c>
      <c r="F62" s="235"/>
      <c r="G62" s="235"/>
      <c r="H62" s="288"/>
      <c r="I62" s="288"/>
      <c r="J62" s="288"/>
      <c r="K62" s="316"/>
      <c r="L62" s="334"/>
      <c r="M62" s="318"/>
      <c r="N62" s="318"/>
      <c r="O62" s="318"/>
      <c r="P62" s="335"/>
    </row>
    <row r="63" spans="1:16" s="293" customFormat="1" ht="39">
      <c r="A63" s="232">
        <v>19</v>
      </c>
      <c r="B63" s="294" t="s">
        <v>9</v>
      </c>
      <c r="C63" s="333" t="s">
        <v>482</v>
      </c>
      <c r="D63" s="332" t="s">
        <v>184</v>
      </c>
      <c r="E63" s="301">
        <v>125.64</v>
      </c>
      <c r="F63" s="302"/>
      <c r="G63" s="235"/>
      <c r="H63" s="288"/>
      <c r="I63" s="288"/>
      <c r="J63" s="288"/>
      <c r="K63" s="297"/>
      <c r="L63" s="236"/>
      <c r="M63" s="237"/>
      <c r="N63" s="237"/>
      <c r="O63" s="237"/>
      <c r="P63" s="298"/>
    </row>
    <row r="64" spans="1:16" s="293" customFormat="1" ht="12.75" outlineLevel="1">
      <c r="A64" s="232"/>
      <c r="B64" s="233"/>
      <c r="C64" s="287" t="s">
        <v>445</v>
      </c>
      <c r="D64" s="332" t="s">
        <v>32</v>
      </c>
      <c r="E64" s="301">
        <v>502.6</v>
      </c>
      <c r="F64" s="234"/>
      <c r="G64" s="235"/>
      <c r="H64" s="288"/>
      <c r="I64" s="288"/>
      <c r="J64" s="288"/>
      <c r="K64" s="297"/>
      <c r="L64" s="236"/>
      <c r="M64" s="237"/>
      <c r="N64" s="237"/>
      <c r="O64" s="237"/>
      <c r="P64" s="298"/>
    </row>
    <row r="65" spans="1:16" s="293" customFormat="1" ht="15" outlineLevel="1">
      <c r="A65" s="232"/>
      <c r="B65" s="233"/>
      <c r="C65" s="287" t="s">
        <v>83</v>
      </c>
      <c r="D65" s="332" t="s">
        <v>184</v>
      </c>
      <c r="E65" s="301">
        <v>150.77</v>
      </c>
      <c r="F65" s="234"/>
      <c r="G65" s="235"/>
      <c r="H65" s="288"/>
      <c r="I65" s="288"/>
      <c r="J65" s="288"/>
      <c r="K65" s="297"/>
      <c r="L65" s="236"/>
      <c r="M65" s="237"/>
      <c r="N65" s="237"/>
      <c r="O65" s="237"/>
      <c r="P65" s="298"/>
    </row>
    <row r="66" spans="1:16" s="380" customFormat="1" ht="26.25">
      <c r="A66" s="354">
        <v>20</v>
      </c>
      <c r="B66" s="355" t="s">
        <v>9</v>
      </c>
      <c r="C66" s="383" t="s">
        <v>447</v>
      </c>
      <c r="D66" s="331" t="s">
        <v>31</v>
      </c>
      <c r="E66" s="301">
        <v>50.4</v>
      </c>
      <c r="F66" s="304"/>
      <c r="G66" s="307"/>
      <c r="H66" s="317"/>
      <c r="I66" s="317"/>
      <c r="J66" s="317"/>
      <c r="K66" s="378"/>
      <c r="L66" s="347"/>
      <c r="M66" s="348"/>
      <c r="N66" s="348"/>
      <c r="O66" s="348"/>
      <c r="P66" s="349"/>
    </row>
    <row r="67" spans="1:16" s="293" customFormat="1" ht="15">
      <c r="A67" s="232">
        <v>21</v>
      </c>
      <c r="B67" s="294" t="s">
        <v>9</v>
      </c>
      <c r="C67" s="333" t="s">
        <v>483</v>
      </c>
      <c r="D67" s="285" t="s">
        <v>184</v>
      </c>
      <c r="E67" s="301">
        <v>125.64</v>
      </c>
      <c r="F67" s="304"/>
      <c r="G67" s="307"/>
      <c r="H67" s="317"/>
      <c r="I67" s="288"/>
      <c r="J67" s="288"/>
      <c r="K67" s="316"/>
      <c r="L67" s="334"/>
      <c r="M67" s="318"/>
      <c r="N67" s="318"/>
      <c r="O67" s="318"/>
      <c r="P67" s="335"/>
    </row>
    <row r="68" spans="1:16" s="293" customFormat="1" ht="12.75" outlineLevel="1">
      <c r="A68" s="232"/>
      <c r="B68" s="294"/>
      <c r="C68" s="287" t="s">
        <v>440</v>
      </c>
      <c r="D68" s="285" t="s">
        <v>91</v>
      </c>
      <c r="E68" s="307">
        <v>31.4</v>
      </c>
      <c r="F68" s="304"/>
      <c r="G68" s="307"/>
      <c r="H68" s="317"/>
      <c r="I68" s="317"/>
      <c r="J68" s="288"/>
      <c r="K68" s="316"/>
      <c r="L68" s="334"/>
      <c r="M68" s="318"/>
      <c r="N68" s="318"/>
      <c r="O68" s="318"/>
      <c r="P68" s="335"/>
    </row>
    <row r="69" spans="1:16" s="293" customFormat="1" ht="39">
      <c r="A69" s="232">
        <v>22</v>
      </c>
      <c r="B69" s="294" t="s">
        <v>9</v>
      </c>
      <c r="C69" s="333" t="s">
        <v>619</v>
      </c>
      <c r="D69" s="285" t="s">
        <v>184</v>
      </c>
      <c r="E69" s="301">
        <v>172</v>
      </c>
      <c r="F69" s="302"/>
      <c r="G69" s="235"/>
      <c r="H69" s="288"/>
      <c r="I69" s="288"/>
      <c r="J69" s="288"/>
      <c r="K69" s="316"/>
      <c r="L69" s="334"/>
      <c r="M69" s="318"/>
      <c r="N69" s="318"/>
      <c r="O69" s="318"/>
      <c r="P69" s="335"/>
    </row>
    <row r="70" spans="1:16" s="309" customFormat="1" ht="26.25" outlineLevel="1">
      <c r="A70" s="232"/>
      <c r="B70" s="294"/>
      <c r="C70" s="289" t="s">
        <v>434</v>
      </c>
      <c r="D70" s="307" t="s">
        <v>32</v>
      </c>
      <c r="E70" s="307">
        <v>602</v>
      </c>
      <c r="F70" s="302"/>
      <c r="G70" s="235"/>
      <c r="H70" s="288"/>
      <c r="I70" s="317"/>
      <c r="J70" s="288"/>
      <c r="K70" s="297"/>
      <c r="L70" s="308"/>
      <c r="M70" s="237"/>
      <c r="N70" s="237"/>
      <c r="O70" s="318"/>
      <c r="P70" s="298"/>
    </row>
    <row r="71" spans="1:16" s="29" customFormat="1" ht="12.75">
      <c r="A71" s="92"/>
      <c r="B71" s="106"/>
      <c r="C71" s="536" t="s">
        <v>484</v>
      </c>
      <c r="D71" s="91"/>
      <c r="E71" s="91"/>
      <c r="F71" s="86"/>
      <c r="G71" s="86"/>
      <c r="H71" s="86"/>
      <c r="I71" s="86"/>
      <c r="J71" s="86"/>
      <c r="K71" s="97"/>
      <c r="L71" s="108">
        <f>SUM(L53:L70)</f>
        <v>0</v>
      </c>
      <c r="M71" s="248">
        <f>SUM(M53:M70)</f>
        <v>0</v>
      </c>
      <c r="N71" s="248">
        <f>SUM(N53:N68)</f>
        <v>0</v>
      </c>
      <c r="O71" s="248">
        <f>SUM(O53:O68)</f>
        <v>0</v>
      </c>
      <c r="P71" s="248">
        <f>SUM(P53:P68)</f>
        <v>0</v>
      </c>
    </row>
    <row r="72" spans="1:16" s="31" customFormat="1" ht="12.75">
      <c r="A72" s="118"/>
      <c r="B72" s="119"/>
      <c r="C72" s="120"/>
      <c r="D72" s="118"/>
      <c r="E72" s="118"/>
      <c r="F72" s="118"/>
      <c r="G72" s="118"/>
      <c r="H72" s="118"/>
      <c r="I72" s="118"/>
      <c r="J72" s="118"/>
      <c r="K72" s="118"/>
      <c r="L72" s="121"/>
      <c r="M72" s="122"/>
      <c r="N72" s="122"/>
      <c r="O72" s="122"/>
      <c r="P72" s="122"/>
    </row>
    <row r="73" spans="1:16" s="31" customFormat="1" ht="12.75">
      <c r="A73" s="83"/>
      <c r="B73" s="123"/>
      <c r="C73" s="124"/>
      <c r="D73" s="54"/>
      <c r="E73" s="54"/>
      <c r="F73" s="55"/>
      <c r="G73" s="55"/>
      <c r="H73" s="55"/>
      <c r="I73" s="55"/>
      <c r="J73" s="125" t="s">
        <v>139</v>
      </c>
      <c r="K73" s="55"/>
      <c r="L73" s="126">
        <f>L23+L29+L51+L71</f>
        <v>0</v>
      </c>
      <c r="M73" s="231">
        <f>M23+M29+M51+M71</f>
        <v>0</v>
      </c>
      <c r="N73" s="231">
        <f>N23+N29+N51+N71</f>
        <v>0</v>
      </c>
      <c r="O73" s="231">
        <f>O23+O29+O51+O71</f>
        <v>0</v>
      </c>
      <c r="P73" s="231">
        <f>P23+P29+P51+P71</f>
        <v>0</v>
      </c>
    </row>
    <row r="74" spans="1:16" s="68" customFormat="1" ht="12.75">
      <c r="A74" s="33"/>
      <c r="B74" s="69"/>
      <c r="C74" s="70"/>
      <c r="D74" s="35"/>
      <c r="E74" s="35"/>
      <c r="F74" s="36"/>
      <c r="G74" s="36"/>
      <c r="H74" s="36"/>
      <c r="I74" s="35"/>
      <c r="J74" s="42"/>
      <c r="K74" s="36"/>
      <c r="L74" s="37"/>
      <c r="M74" s="38"/>
      <c r="N74" s="38"/>
      <c r="O74" s="38"/>
      <c r="P74" s="38"/>
    </row>
    <row r="75" spans="1:16" s="32" customFormat="1" ht="13.5">
      <c r="A75" s="1"/>
      <c r="B75" s="14"/>
      <c r="C75" s="46" t="s">
        <v>41</v>
      </c>
      <c r="D75" s="46"/>
      <c r="E75" s="2"/>
      <c r="F75" s="4"/>
      <c r="G75" s="2"/>
      <c r="H75" s="2"/>
      <c r="I75" s="46"/>
      <c r="J75" s="2"/>
      <c r="K75" s="2"/>
      <c r="L75" s="2"/>
      <c r="M75" s="46"/>
      <c r="N75" s="2"/>
      <c r="O75" s="31"/>
      <c r="P75" s="2"/>
    </row>
    <row r="76" spans="1:16" s="32" customFormat="1" ht="12.75">
      <c r="A76" s="1"/>
      <c r="B76" s="14"/>
      <c r="C76" s="2" t="s">
        <v>719</v>
      </c>
      <c r="D76" s="2"/>
      <c r="E76" s="2"/>
      <c r="F76" s="4"/>
      <c r="G76" s="2"/>
      <c r="H76" s="2"/>
      <c r="I76" s="2"/>
      <c r="J76" s="2"/>
      <c r="K76" s="2"/>
      <c r="L76" s="2"/>
      <c r="M76" s="31"/>
      <c r="N76" s="2"/>
      <c r="O76" s="31"/>
      <c r="P76" s="2"/>
    </row>
    <row r="77" spans="13:15" ht="12.75">
      <c r="M77" s="31"/>
      <c r="O77" s="31"/>
    </row>
    <row r="78" spans="13:15" ht="12.75">
      <c r="M78" s="31"/>
      <c r="O78" s="31"/>
    </row>
    <row r="79" spans="13:15" ht="12.75">
      <c r="M79" s="31"/>
      <c r="O79" s="31"/>
    </row>
    <row r="80" spans="13:15" ht="12.75">
      <c r="M80" s="31"/>
      <c r="O80" s="31"/>
    </row>
    <row r="81" spans="13:15" ht="12.75">
      <c r="M81" s="31"/>
      <c r="O81" s="31"/>
    </row>
    <row r="82" spans="13:15" ht="12.75">
      <c r="M82" s="31"/>
      <c r="O82" s="31"/>
    </row>
    <row r="83" spans="13:15" ht="12.75">
      <c r="M83" s="31"/>
      <c r="O83" s="31"/>
    </row>
    <row r="84" spans="13:15" ht="12.75">
      <c r="M84" s="31"/>
      <c r="O84" s="31"/>
    </row>
    <row r="85" spans="13:15" ht="12.75">
      <c r="M85" s="31"/>
      <c r="O85" s="31"/>
    </row>
    <row r="86" spans="13:15" ht="12.75">
      <c r="M86" s="31"/>
      <c r="O86" s="31"/>
    </row>
    <row r="87" spans="13:15" ht="12.75">
      <c r="M87" s="31"/>
      <c r="O87" s="31"/>
    </row>
    <row r="88" spans="13:15" ht="12.75">
      <c r="M88" s="31"/>
      <c r="O88" s="31"/>
    </row>
    <row r="89" spans="13:15" ht="12.75">
      <c r="M89" s="31"/>
      <c r="O89" s="31"/>
    </row>
    <row r="90" spans="13:15" ht="12.75">
      <c r="M90" s="31"/>
      <c r="O90" s="31"/>
    </row>
    <row r="91" spans="13:15" ht="12.75">
      <c r="M91" s="31"/>
      <c r="O91" s="31"/>
    </row>
    <row r="92" spans="13:15" ht="12.75">
      <c r="M92" s="31"/>
      <c r="O92" s="31"/>
    </row>
    <row r="93" spans="13:15" ht="12.75">
      <c r="M93" s="31"/>
      <c r="O93" s="31"/>
    </row>
    <row r="94" spans="13:15" ht="12.75">
      <c r="M94" s="31"/>
      <c r="O94" s="31"/>
    </row>
    <row r="95" spans="13:15" ht="12.75">
      <c r="M95" s="31"/>
      <c r="O95" s="31"/>
    </row>
  </sheetData>
  <sheetProtection/>
  <mergeCells count="23">
    <mergeCell ref="P13:P14"/>
    <mergeCell ref="H13:H14"/>
    <mergeCell ref="I13:I14"/>
    <mergeCell ref="J13:J14"/>
    <mergeCell ref="K13:K14"/>
    <mergeCell ref="L13:L14"/>
    <mergeCell ref="A12:A14"/>
    <mergeCell ref="B12:B14"/>
    <mergeCell ref="D12:K12"/>
    <mergeCell ref="L12:P12"/>
    <mergeCell ref="D13:D14"/>
    <mergeCell ref="E13:E14"/>
    <mergeCell ref="F13:F14"/>
    <mergeCell ref="G13:G14"/>
    <mergeCell ref="M13:M14"/>
    <mergeCell ref="C12:C14"/>
    <mergeCell ref="C3:P3"/>
    <mergeCell ref="C4:P4"/>
    <mergeCell ref="C5:P5"/>
    <mergeCell ref="C6:P6"/>
    <mergeCell ref="C7:P7"/>
    <mergeCell ref="N13:N14"/>
    <mergeCell ref="O13:O14"/>
  </mergeCells>
  <printOptions horizontalCentered="1"/>
  <pageMargins left="0" right="0" top="0.7874015748031497" bottom="0.7874015748031497" header="0.31496062992125984" footer="0.31496062992125984"/>
  <pageSetup horizontalDpi="600" verticalDpi="600" orientation="landscape" paperSize="9" scale="8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P184"/>
  <sheetViews>
    <sheetView showZeros="0" zoomScale="90" zoomScaleNormal="90" zoomScaleSheetLayoutView="90" zoomScalePageLayoutView="0" workbookViewId="0" topLeftCell="A145">
      <selection activeCell="C104" sqref="C104"/>
    </sheetView>
  </sheetViews>
  <sheetFormatPr defaultColWidth="9.140625" defaultRowHeight="12.75" outlineLevelRow="1"/>
  <cols>
    <col min="1" max="1" width="4.8515625" style="1" customWidth="1"/>
    <col min="2" max="2" width="7.28125" style="67" customWidth="1"/>
    <col min="3" max="3" width="45.57421875" style="2" customWidth="1"/>
    <col min="4" max="4" width="6.140625" style="2" customWidth="1"/>
    <col min="5" max="5" width="9.00390625" style="3" customWidth="1"/>
    <col min="6" max="6" width="7.00390625" style="4" customWidth="1"/>
    <col min="7" max="7" width="7.7109375" style="2" customWidth="1" collapsed="1"/>
    <col min="8" max="8" width="8.28125" style="2" customWidth="1"/>
    <col min="9" max="9" width="9.140625" style="2" customWidth="1"/>
    <col min="10" max="10" width="8.28125" style="2" customWidth="1"/>
    <col min="11" max="11" width="9.28125" style="2" customWidth="1"/>
    <col min="12" max="12" width="8.28125" style="5" customWidth="1"/>
    <col min="13" max="13" width="10.57421875" style="2" customWidth="1"/>
    <col min="14" max="14" width="10.7109375" style="2" customWidth="1"/>
    <col min="15" max="15" width="10.57421875" style="2" customWidth="1"/>
    <col min="16" max="16" width="10.28125" style="2" customWidth="1"/>
    <col min="17" max="16384" width="9.140625" style="2" customWidth="1"/>
  </cols>
  <sheetData>
    <row r="1" spans="5:16" ht="15">
      <c r="E1" s="588"/>
      <c r="F1" s="557"/>
      <c r="G1" s="556"/>
      <c r="H1" s="558" t="s">
        <v>112</v>
      </c>
      <c r="I1" s="556"/>
      <c r="J1" s="556"/>
      <c r="M1" s="7"/>
      <c r="N1" s="7"/>
      <c r="O1" s="8"/>
      <c r="P1" s="9"/>
    </row>
    <row r="2" spans="5:10" ht="15">
      <c r="E2" s="588"/>
      <c r="F2" s="557"/>
      <c r="G2" s="556"/>
      <c r="H2" s="559" t="s">
        <v>582</v>
      </c>
      <c r="I2" s="556"/>
      <c r="J2" s="556"/>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c r="P10" s="2" t="s">
        <v>79</v>
      </c>
    </row>
    <row r="11" spans="1:16" s="17" customFormat="1" ht="14.25">
      <c r="A11" s="16"/>
      <c r="B11" s="67"/>
      <c r="E11" s="18"/>
      <c r="F11" s="19"/>
      <c r="L11" s="20"/>
      <c r="P11" s="22"/>
    </row>
    <row r="12" spans="1:16" s="547" customFormat="1" ht="12.75" customHeight="1">
      <c r="A12" s="621" t="s">
        <v>8</v>
      </c>
      <c r="B12" s="624" t="s">
        <v>22</v>
      </c>
      <c r="C12" s="560"/>
      <c r="D12" s="616" t="s">
        <v>23</v>
      </c>
      <c r="E12" s="617"/>
      <c r="F12" s="617"/>
      <c r="G12" s="617"/>
      <c r="H12" s="617"/>
      <c r="I12" s="617"/>
      <c r="J12" s="617"/>
      <c r="K12" s="618"/>
      <c r="L12" s="616" t="s">
        <v>24</v>
      </c>
      <c r="M12" s="617"/>
      <c r="N12" s="617"/>
      <c r="O12" s="617"/>
      <c r="P12" s="618"/>
    </row>
    <row r="13" spans="1:16" s="547" customFormat="1" ht="21" customHeight="1">
      <c r="A13" s="622"/>
      <c r="B13" s="625"/>
      <c r="C13" s="561" t="s">
        <v>25</v>
      </c>
      <c r="D13" s="629" t="s">
        <v>26</v>
      </c>
      <c r="E13" s="614" t="s">
        <v>27</v>
      </c>
      <c r="F13" s="614" t="s">
        <v>28</v>
      </c>
      <c r="G13" s="614" t="s">
        <v>138</v>
      </c>
      <c r="H13" s="614" t="s">
        <v>75</v>
      </c>
      <c r="I13" s="614" t="s">
        <v>136</v>
      </c>
      <c r="J13" s="614" t="s">
        <v>76</v>
      </c>
      <c r="K13" s="627" t="s">
        <v>77</v>
      </c>
      <c r="L13" s="614" t="s">
        <v>29</v>
      </c>
      <c r="M13" s="614" t="s">
        <v>75</v>
      </c>
      <c r="N13" s="614" t="s">
        <v>136</v>
      </c>
      <c r="O13" s="614" t="s">
        <v>76</v>
      </c>
      <c r="P13" s="619" t="s">
        <v>78</v>
      </c>
    </row>
    <row r="14" spans="1:16" s="547" customFormat="1" ht="25.5" customHeight="1">
      <c r="A14" s="623"/>
      <c r="B14" s="626"/>
      <c r="C14" s="562"/>
      <c r="D14" s="630"/>
      <c r="E14" s="615"/>
      <c r="F14" s="615"/>
      <c r="G14" s="615"/>
      <c r="H14" s="615"/>
      <c r="I14" s="615"/>
      <c r="J14" s="615"/>
      <c r="K14" s="628"/>
      <c r="L14" s="615"/>
      <c r="M14" s="615"/>
      <c r="N14" s="615"/>
      <c r="O14" s="615"/>
      <c r="P14" s="620"/>
    </row>
    <row r="15" spans="1:16" s="27" customFormat="1" ht="8.25">
      <c r="A15" s="74">
        <v>1</v>
      </c>
      <c r="B15" s="75">
        <v>2</v>
      </c>
      <c r="C15" s="23">
        <v>3</v>
      </c>
      <c r="D15" s="23">
        <v>4</v>
      </c>
      <c r="E15" s="23">
        <v>5</v>
      </c>
      <c r="F15" s="23">
        <v>6</v>
      </c>
      <c r="G15" s="24">
        <v>7</v>
      </c>
      <c r="H15" s="23">
        <v>8</v>
      </c>
      <c r="I15" s="23">
        <v>9</v>
      </c>
      <c r="J15" s="23">
        <v>10</v>
      </c>
      <c r="K15" s="25">
        <v>11</v>
      </c>
      <c r="L15" s="23">
        <v>12</v>
      </c>
      <c r="M15" s="23">
        <v>13</v>
      </c>
      <c r="N15" s="23">
        <v>14</v>
      </c>
      <c r="O15" s="23">
        <v>15</v>
      </c>
      <c r="P15" s="26">
        <v>16</v>
      </c>
    </row>
    <row r="16" spans="1:16" s="29" customFormat="1" ht="12.75">
      <c r="A16" s="83"/>
      <c r="B16" s="84"/>
      <c r="C16" s="85" t="s">
        <v>30</v>
      </c>
      <c r="D16" s="86"/>
      <c r="E16" s="86"/>
      <c r="F16" s="86"/>
      <c r="G16" s="83"/>
      <c r="H16" s="86"/>
      <c r="I16" s="87"/>
      <c r="J16" s="87"/>
      <c r="K16" s="88"/>
      <c r="L16" s="89"/>
      <c r="M16" s="90"/>
      <c r="N16" s="90"/>
      <c r="O16" s="90"/>
      <c r="P16" s="90"/>
    </row>
    <row r="17" spans="1:16" s="159" customFormat="1" ht="15">
      <c r="A17" s="139">
        <v>1</v>
      </c>
      <c r="B17" s="154" t="s">
        <v>9</v>
      </c>
      <c r="C17" s="239" t="s">
        <v>583</v>
      </c>
      <c r="D17" s="307" t="s">
        <v>185</v>
      </c>
      <c r="E17" s="96">
        <v>19.2</v>
      </c>
      <c r="F17" s="104"/>
      <c r="G17" s="98"/>
      <c r="H17" s="114"/>
      <c r="I17" s="114"/>
      <c r="J17" s="114"/>
      <c r="K17" s="155"/>
      <c r="L17" s="162"/>
      <c r="M17" s="156"/>
      <c r="N17" s="156"/>
      <c r="O17" s="156"/>
      <c r="P17" s="157"/>
    </row>
    <row r="18" spans="1:16" s="29" customFormat="1" ht="26.25">
      <c r="A18" s="92">
        <v>2</v>
      </c>
      <c r="B18" s="93" t="s">
        <v>9</v>
      </c>
      <c r="C18" s="103" t="s">
        <v>584</v>
      </c>
      <c r="D18" s="91" t="s">
        <v>42</v>
      </c>
      <c r="E18" s="96">
        <v>270</v>
      </c>
      <c r="F18" s="98"/>
      <c r="G18" s="83"/>
      <c r="H18" s="87"/>
      <c r="I18" s="87"/>
      <c r="J18" s="87"/>
      <c r="K18" s="99"/>
      <c r="L18" s="100"/>
      <c r="M18" s="101"/>
      <c r="N18" s="101"/>
      <c r="O18" s="101"/>
      <c r="P18" s="102"/>
    </row>
    <row r="19" spans="1:16" s="29" customFormat="1" ht="26.25">
      <c r="A19" s="92">
        <v>3</v>
      </c>
      <c r="B19" s="93" t="s">
        <v>9</v>
      </c>
      <c r="C19" s="103" t="s">
        <v>586</v>
      </c>
      <c r="D19" s="91" t="s">
        <v>42</v>
      </c>
      <c r="E19" s="96">
        <v>449.4</v>
      </c>
      <c r="F19" s="98"/>
      <c r="G19" s="83"/>
      <c r="H19" s="87"/>
      <c r="I19" s="87"/>
      <c r="J19" s="87"/>
      <c r="K19" s="99"/>
      <c r="L19" s="100"/>
      <c r="M19" s="101"/>
      <c r="N19" s="101"/>
      <c r="O19" s="101"/>
      <c r="P19" s="102"/>
    </row>
    <row r="20" spans="1:16" s="29" customFormat="1" ht="26.25">
      <c r="A20" s="92">
        <v>4</v>
      </c>
      <c r="B20" s="93" t="s">
        <v>9</v>
      </c>
      <c r="C20" s="103" t="s">
        <v>585</v>
      </c>
      <c r="D20" s="91" t="s">
        <v>42</v>
      </c>
      <c r="E20" s="96">
        <v>176.7</v>
      </c>
      <c r="F20" s="83"/>
      <c r="G20" s="83"/>
      <c r="H20" s="87"/>
      <c r="I20" s="87"/>
      <c r="J20" s="87"/>
      <c r="K20" s="99"/>
      <c r="L20" s="100"/>
      <c r="M20" s="101"/>
      <c r="N20" s="101"/>
      <c r="O20" s="101"/>
      <c r="P20" s="102"/>
    </row>
    <row r="21" spans="1:16" s="29" customFormat="1" ht="15">
      <c r="A21" s="92">
        <v>5</v>
      </c>
      <c r="B21" s="93" t="s">
        <v>9</v>
      </c>
      <c r="C21" s="103" t="s">
        <v>65</v>
      </c>
      <c r="D21" s="91" t="s">
        <v>43</v>
      </c>
      <c r="E21" s="104">
        <v>35.2</v>
      </c>
      <c r="F21" s="56"/>
      <c r="G21" s="83"/>
      <c r="H21" s="105"/>
      <c r="I21" s="87"/>
      <c r="J21" s="87"/>
      <c r="K21" s="99"/>
      <c r="L21" s="100"/>
      <c r="M21" s="101"/>
      <c r="N21" s="101"/>
      <c r="O21" s="101"/>
      <c r="P21" s="102"/>
    </row>
    <row r="22" spans="1:16" s="29" customFormat="1" ht="15">
      <c r="A22" s="92">
        <v>6</v>
      </c>
      <c r="B22" s="93" t="s">
        <v>9</v>
      </c>
      <c r="C22" s="103" t="s">
        <v>44</v>
      </c>
      <c r="D22" s="91" t="s">
        <v>80</v>
      </c>
      <c r="E22" s="113">
        <v>5.1</v>
      </c>
      <c r="F22" s="97"/>
      <c r="G22" s="83"/>
      <c r="H22" s="105"/>
      <c r="I22" s="87"/>
      <c r="J22" s="87"/>
      <c r="K22" s="99"/>
      <c r="L22" s="100"/>
      <c r="M22" s="101"/>
      <c r="N22" s="101"/>
      <c r="O22" s="101"/>
      <c r="P22" s="102"/>
    </row>
    <row r="23" spans="1:16" s="293" customFormat="1" ht="59.25" customHeight="1">
      <c r="A23" s="92">
        <v>7</v>
      </c>
      <c r="B23" s="294" t="s">
        <v>9</v>
      </c>
      <c r="C23" s="225" t="s">
        <v>817</v>
      </c>
      <c r="D23" s="331" t="s">
        <v>184</v>
      </c>
      <c r="E23" s="301">
        <v>178.7</v>
      </c>
      <c r="F23" s="307"/>
      <c r="G23" s="235"/>
      <c r="H23" s="288"/>
      <c r="I23" s="288"/>
      <c r="J23" s="288"/>
      <c r="K23" s="297"/>
      <c r="L23" s="236"/>
      <c r="M23" s="237"/>
      <c r="N23" s="237"/>
      <c r="O23" s="237"/>
      <c r="P23" s="298"/>
    </row>
    <row r="24" spans="1:16" s="293" customFormat="1" ht="26.25" outlineLevel="1">
      <c r="A24" s="232"/>
      <c r="B24" s="294"/>
      <c r="C24" s="495" t="s">
        <v>513</v>
      </c>
      <c r="D24" s="331" t="s">
        <v>32</v>
      </c>
      <c r="E24" s="499">
        <v>1608.3</v>
      </c>
      <c r="F24" s="385"/>
      <c r="G24" s="235"/>
      <c r="H24" s="288"/>
      <c r="I24" s="288"/>
      <c r="J24" s="288"/>
      <c r="K24" s="316"/>
      <c r="L24" s="334"/>
      <c r="M24" s="318"/>
      <c r="N24" s="318"/>
      <c r="O24" s="318"/>
      <c r="P24" s="335"/>
    </row>
    <row r="25" spans="1:16" s="309" customFormat="1" ht="39">
      <c r="A25" s="232">
        <v>8</v>
      </c>
      <c r="B25" s="294" t="s">
        <v>9</v>
      </c>
      <c r="C25" s="305" t="s">
        <v>818</v>
      </c>
      <c r="D25" s="463" t="s">
        <v>183</v>
      </c>
      <c r="E25" s="301">
        <v>179.8</v>
      </c>
      <c r="F25" s="302"/>
      <c r="G25" s="235"/>
      <c r="H25" s="288"/>
      <c r="I25" s="288"/>
      <c r="J25" s="288"/>
      <c r="K25" s="297"/>
      <c r="L25" s="308"/>
      <c r="M25" s="237"/>
      <c r="N25" s="237"/>
      <c r="O25" s="237"/>
      <c r="P25" s="298"/>
    </row>
    <row r="26" spans="1:16" s="293" customFormat="1" ht="12.75">
      <c r="A26" s="232"/>
      <c r="B26" s="336"/>
      <c r="C26" s="337" t="s">
        <v>589</v>
      </c>
      <c r="D26" s="475"/>
      <c r="E26" s="475"/>
      <c r="F26" s="287"/>
      <c r="G26" s="287"/>
      <c r="H26" s="287"/>
      <c r="I26" s="288">
        <v>0</v>
      </c>
      <c r="J26" s="287"/>
      <c r="K26" s="287"/>
      <c r="L26" s="338">
        <f>SUM(L17:L25)</f>
        <v>0</v>
      </c>
      <c r="M26" s="248">
        <f>SUM(M17:M25)</f>
        <v>0</v>
      </c>
      <c r="N26" s="248">
        <f>SUM(N17:N25)</f>
        <v>0</v>
      </c>
      <c r="O26" s="248">
        <f>SUM(O17:O25)</f>
        <v>0</v>
      </c>
      <c r="P26" s="248">
        <f>SUM(P17:P25)</f>
        <v>0</v>
      </c>
    </row>
    <row r="27" spans="1:16" s="29" customFormat="1" ht="26.25">
      <c r="A27" s="83"/>
      <c r="B27" s="84"/>
      <c r="C27" s="515" t="s">
        <v>588</v>
      </c>
      <c r="D27" s="86"/>
      <c r="E27" s="91"/>
      <c r="F27" s="86"/>
      <c r="G27" s="86"/>
      <c r="H27" s="86"/>
      <c r="I27" s="87">
        <v>0</v>
      </c>
      <c r="J27" s="86"/>
      <c r="K27" s="97"/>
      <c r="L27" s="117"/>
      <c r="M27" s="56"/>
      <c r="N27" s="56"/>
      <c r="O27" s="56"/>
      <c r="P27" s="56"/>
    </row>
    <row r="28" spans="1:16" s="293" customFormat="1" ht="39">
      <c r="A28" s="232">
        <v>9</v>
      </c>
      <c r="B28" s="294" t="s">
        <v>9</v>
      </c>
      <c r="C28" s="382" t="s">
        <v>590</v>
      </c>
      <c r="D28" s="332" t="s">
        <v>184</v>
      </c>
      <c r="E28" s="301">
        <v>80.4</v>
      </c>
      <c r="F28" s="302"/>
      <c r="G28" s="235"/>
      <c r="H28" s="288"/>
      <c r="I28" s="288"/>
      <c r="J28" s="288"/>
      <c r="K28" s="297"/>
      <c r="L28" s="236"/>
      <c r="M28" s="237"/>
      <c r="N28" s="237"/>
      <c r="O28" s="237"/>
      <c r="P28" s="298"/>
    </row>
    <row r="29" spans="1:16" s="293" customFormat="1" ht="12.75" outlineLevel="1">
      <c r="A29" s="232"/>
      <c r="B29" s="294"/>
      <c r="C29" s="287" t="s">
        <v>442</v>
      </c>
      <c r="D29" s="285" t="s">
        <v>32</v>
      </c>
      <c r="E29" s="307">
        <v>20.9</v>
      </c>
      <c r="F29" s="302"/>
      <c r="G29" s="235"/>
      <c r="H29" s="288"/>
      <c r="I29" s="288"/>
      <c r="J29" s="288"/>
      <c r="K29" s="316"/>
      <c r="L29" s="334"/>
      <c r="M29" s="318"/>
      <c r="N29" s="318"/>
      <c r="O29" s="318"/>
      <c r="P29" s="335"/>
    </row>
    <row r="30" spans="1:16" s="293" customFormat="1" ht="12.75" outlineLevel="1">
      <c r="A30" s="232"/>
      <c r="B30" s="233"/>
      <c r="C30" s="287" t="s">
        <v>445</v>
      </c>
      <c r="D30" s="332" t="s">
        <v>32</v>
      </c>
      <c r="E30" s="301">
        <v>402</v>
      </c>
      <c r="F30" s="234"/>
      <c r="G30" s="235"/>
      <c r="H30" s="288"/>
      <c r="I30" s="288"/>
      <c r="J30" s="288"/>
      <c r="K30" s="297"/>
      <c r="L30" s="236"/>
      <c r="M30" s="237"/>
      <c r="N30" s="237"/>
      <c r="O30" s="237"/>
      <c r="P30" s="298"/>
    </row>
    <row r="31" spans="1:16" s="293" customFormat="1" ht="26.25" outlineLevel="1">
      <c r="A31" s="232"/>
      <c r="B31" s="233"/>
      <c r="C31" s="287" t="s">
        <v>486</v>
      </c>
      <c r="D31" s="332" t="s">
        <v>184</v>
      </c>
      <c r="E31" s="301">
        <v>84.42</v>
      </c>
      <c r="F31" s="234"/>
      <c r="G31" s="235"/>
      <c r="H31" s="288"/>
      <c r="I31" s="288"/>
      <c r="J31" s="288"/>
      <c r="K31" s="297"/>
      <c r="L31" s="236"/>
      <c r="M31" s="237"/>
      <c r="N31" s="237"/>
      <c r="O31" s="237"/>
      <c r="P31" s="298"/>
    </row>
    <row r="32" spans="1:16" s="293" customFormat="1" ht="12.75" outlineLevel="1">
      <c r="A32" s="232"/>
      <c r="B32" s="294"/>
      <c r="C32" s="287" t="s">
        <v>487</v>
      </c>
      <c r="D32" s="285" t="s">
        <v>80</v>
      </c>
      <c r="E32" s="331">
        <v>322</v>
      </c>
      <c r="F32" s="235"/>
      <c r="G32" s="235"/>
      <c r="H32" s="288"/>
      <c r="I32" s="288"/>
      <c r="J32" s="288"/>
      <c r="K32" s="316"/>
      <c r="L32" s="334"/>
      <c r="M32" s="318"/>
      <c r="N32" s="318"/>
      <c r="O32" s="318"/>
      <c r="P32" s="335"/>
    </row>
    <row r="33" spans="1:16" s="293" customFormat="1" ht="39">
      <c r="A33" s="232">
        <v>10</v>
      </c>
      <c r="B33" s="294" t="s">
        <v>9</v>
      </c>
      <c r="C33" s="333" t="s">
        <v>488</v>
      </c>
      <c r="D33" s="332" t="s">
        <v>184</v>
      </c>
      <c r="E33" s="301">
        <v>80.4</v>
      </c>
      <c r="F33" s="302"/>
      <c r="G33" s="235"/>
      <c r="H33" s="288"/>
      <c r="I33" s="288"/>
      <c r="J33" s="288"/>
      <c r="K33" s="297"/>
      <c r="L33" s="236"/>
      <c r="M33" s="237"/>
      <c r="N33" s="237"/>
      <c r="O33" s="237"/>
      <c r="P33" s="298"/>
    </row>
    <row r="34" spans="1:16" s="293" customFormat="1" ht="12.75" outlineLevel="1">
      <c r="A34" s="232"/>
      <c r="B34" s="233"/>
      <c r="C34" s="287" t="s">
        <v>445</v>
      </c>
      <c r="D34" s="332" t="s">
        <v>32</v>
      </c>
      <c r="E34" s="301">
        <v>402</v>
      </c>
      <c r="F34" s="234"/>
      <c r="G34" s="235"/>
      <c r="H34" s="288"/>
      <c r="I34" s="288"/>
      <c r="J34" s="288"/>
      <c r="K34" s="297"/>
      <c r="L34" s="236"/>
      <c r="M34" s="237"/>
      <c r="N34" s="237"/>
      <c r="O34" s="237"/>
      <c r="P34" s="298"/>
    </row>
    <row r="35" spans="1:16" s="293" customFormat="1" ht="15" outlineLevel="1">
      <c r="A35" s="232"/>
      <c r="B35" s="233"/>
      <c r="C35" s="287" t="s">
        <v>83</v>
      </c>
      <c r="D35" s="332" t="s">
        <v>184</v>
      </c>
      <c r="E35" s="301">
        <v>96.48</v>
      </c>
      <c r="F35" s="234"/>
      <c r="G35" s="235"/>
      <c r="H35" s="288"/>
      <c r="I35" s="288"/>
      <c r="J35" s="288"/>
      <c r="K35" s="297"/>
      <c r="L35" s="236"/>
      <c r="M35" s="237"/>
      <c r="N35" s="237"/>
      <c r="O35" s="237"/>
      <c r="P35" s="298"/>
    </row>
    <row r="36" spans="1:16" s="293" customFormat="1" ht="26.25">
      <c r="A36" s="232">
        <v>11</v>
      </c>
      <c r="B36" s="294" t="s">
        <v>9</v>
      </c>
      <c r="C36" s="333" t="s">
        <v>591</v>
      </c>
      <c r="D36" s="285" t="s">
        <v>184</v>
      </c>
      <c r="E36" s="301">
        <v>80.4</v>
      </c>
      <c r="F36" s="304"/>
      <c r="G36" s="307"/>
      <c r="H36" s="317"/>
      <c r="I36" s="288"/>
      <c r="J36" s="288"/>
      <c r="K36" s="316"/>
      <c r="L36" s="334"/>
      <c r="M36" s="318"/>
      <c r="N36" s="318"/>
      <c r="O36" s="318"/>
      <c r="P36" s="335"/>
    </row>
    <row r="37" spans="1:16" s="293" customFormat="1" ht="12.75" outlineLevel="1">
      <c r="A37" s="232"/>
      <c r="B37" s="294"/>
      <c r="C37" s="287" t="s">
        <v>440</v>
      </c>
      <c r="D37" s="285" t="s">
        <v>91</v>
      </c>
      <c r="E37" s="307">
        <v>20.1</v>
      </c>
      <c r="F37" s="304"/>
      <c r="G37" s="307"/>
      <c r="H37" s="317"/>
      <c r="I37" s="317"/>
      <c r="J37" s="288"/>
      <c r="K37" s="316"/>
      <c r="L37" s="334"/>
      <c r="M37" s="318"/>
      <c r="N37" s="318"/>
      <c r="O37" s="318"/>
      <c r="P37" s="335"/>
    </row>
    <row r="38" spans="1:16" s="293" customFormat="1" ht="26.25" outlineLevel="1">
      <c r="A38" s="232"/>
      <c r="B38" s="294"/>
      <c r="C38" s="287" t="s">
        <v>476</v>
      </c>
      <c r="D38" s="285" t="s">
        <v>32</v>
      </c>
      <c r="E38" s="307">
        <v>321.6</v>
      </c>
      <c r="F38" s="304"/>
      <c r="G38" s="307"/>
      <c r="H38" s="317"/>
      <c r="I38" s="317"/>
      <c r="J38" s="288"/>
      <c r="K38" s="316"/>
      <c r="L38" s="334"/>
      <c r="M38" s="318"/>
      <c r="N38" s="318"/>
      <c r="O38" s="318"/>
      <c r="P38" s="335"/>
    </row>
    <row r="39" spans="1:16" s="29" customFormat="1" ht="26.25">
      <c r="A39" s="92"/>
      <c r="B39" s="106"/>
      <c r="C39" s="107" t="s">
        <v>592</v>
      </c>
      <c r="D39" s="86"/>
      <c r="E39" s="91"/>
      <c r="F39" s="86"/>
      <c r="G39" s="86"/>
      <c r="H39" s="86"/>
      <c r="I39" s="87">
        <v>0</v>
      </c>
      <c r="J39" s="87">
        <v>0</v>
      </c>
      <c r="K39" s="97"/>
      <c r="L39" s="108">
        <f>SUM(L27:L38)</f>
        <v>0</v>
      </c>
      <c r="M39" s="109">
        <f>SUM(M27:M38)</f>
        <v>0</v>
      </c>
      <c r="N39" s="109">
        <f>SUM(N27:N38)</f>
        <v>0</v>
      </c>
      <c r="O39" s="109">
        <f>SUM(O27:O38)</f>
        <v>0</v>
      </c>
      <c r="P39" s="109">
        <f>SUM(P27:P38)</f>
        <v>0</v>
      </c>
    </row>
    <row r="40" spans="1:16" s="293" customFormat="1" ht="12.75">
      <c r="A40" s="232"/>
      <c r="B40" s="372"/>
      <c r="C40" s="516" t="s">
        <v>595</v>
      </c>
      <c r="D40" s="285"/>
      <c r="E40" s="301"/>
      <c r="F40" s="234"/>
      <c r="G40" s="234"/>
      <c r="H40" s="234"/>
      <c r="I40" s="288">
        <v>0</v>
      </c>
      <c r="J40" s="288">
        <v>0</v>
      </c>
      <c r="K40" s="234"/>
      <c r="L40" s="373"/>
      <c r="M40" s="302"/>
      <c r="N40" s="302"/>
      <c r="O40" s="302"/>
      <c r="P40" s="302"/>
    </row>
    <row r="41" spans="1:16" s="293" customFormat="1" ht="36" customHeight="1">
      <c r="A41" s="232">
        <v>12</v>
      </c>
      <c r="B41" s="294" t="s">
        <v>9</v>
      </c>
      <c r="C41" s="333" t="s">
        <v>491</v>
      </c>
      <c r="D41" s="332" t="s">
        <v>184</v>
      </c>
      <c r="E41" s="301">
        <v>189</v>
      </c>
      <c r="F41" s="302"/>
      <c r="G41" s="235"/>
      <c r="H41" s="288"/>
      <c r="I41" s="288"/>
      <c r="J41" s="288"/>
      <c r="K41" s="297"/>
      <c r="L41" s="236"/>
      <c r="M41" s="237"/>
      <c r="N41" s="237"/>
      <c r="O41" s="237"/>
      <c r="P41" s="298"/>
    </row>
    <row r="42" spans="1:16" s="293" customFormat="1" ht="12.75" outlineLevel="1">
      <c r="A42" s="232"/>
      <c r="B42" s="233"/>
      <c r="C42" s="287" t="s">
        <v>437</v>
      </c>
      <c r="D42" s="331" t="s">
        <v>32</v>
      </c>
      <c r="E42" s="301">
        <v>756</v>
      </c>
      <c r="F42" s="234"/>
      <c r="G42" s="235"/>
      <c r="H42" s="288"/>
      <c r="I42" s="317"/>
      <c r="J42" s="288"/>
      <c r="K42" s="297"/>
      <c r="L42" s="236"/>
      <c r="M42" s="237"/>
      <c r="N42" s="237"/>
      <c r="O42" s="237"/>
      <c r="P42" s="298"/>
    </row>
    <row r="43" spans="1:16" s="293" customFormat="1" ht="15" outlineLevel="1">
      <c r="A43" s="232"/>
      <c r="B43" s="233"/>
      <c r="C43" s="287" t="s">
        <v>83</v>
      </c>
      <c r="D43" s="332" t="s">
        <v>184</v>
      </c>
      <c r="E43" s="301">
        <v>226.8</v>
      </c>
      <c r="F43" s="234"/>
      <c r="G43" s="235"/>
      <c r="H43" s="288"/>
      <c r="I43" s="288"/>
      <c r="J43" s="288"/>
      <c r="K43" s="297"/>
      <c r="L43" s="236"/>
      <c r="M43" s="237"/>
      <c r="N43" s="237"/>
      <c r="O43" s="237"/>
      <c r="P43" s="298"/>
    </row>
    <row r="44" spans="1:16" s="293" customFormat="1" ht="15">
      <c r="A44" s="232">
        <v>13</v>
      </c>
      <c r="B44" s="294" t="s">
        <v>9</v>
      </c>
      <c r="C44" s="333" t="s">
        <v>593</v>
      </c>
      <c r="D44" s="285" t="s">
        <v>184</v>
      </c>
      <c r="E44" s="301">
        <v>189</v>
      </c>
      <c r="F44" s="304"/>
      <c r="G44" s="307"/>
      <c r="H44" s="317"/>
      <c r="I44" s="288"/>
      <c r="J44" s="288"/>
      <c r="K44" s="316"/>
      <c r="L44" s="334"/>
      <c r="M44" s="318"/>
      <c r="N44" s="318"/>
      <c r="O44" s="318"/>
      <c r="P44" s="335"/>
    </row>
    <row r="45" spans="1:16" s="293" customFormat="1" ht="12.75" outlineLevel="1">
      <c r="A45" s="232"/>
      <c r="B45" s="294"/>
      <c r="C45" s="287" t="s">
        <v>440</v>
      </c>
      <c r="D45" s="285" t="s">
        <v>91</v>
      </c>
      <c r="E45" s="307">
        <v>47.3</v>
      </c>
      <c r="F45" s="304"/>
      <c r="G45" s="307"/>
      <c r="H45" s="317"/>
      <c r="I45" s="317"/>
      <c r="J45" s="288"/>
      <c r="K45" s="316"/>
      <c r="L45" s="334"/>
      <c r="M45" s="318"/>
      <c r="N45" s="318"/>
      <c r="O45" s="318"/>
      <c r="P45" s="335"/>
    </row>
    <row r="46" spans="1:16" s="293" customFormat="1" ht="26.25" outlineLevel="1">
      <c r="A46" s="232"/>
      <c r="B46" s="294"/>
      <c r="C46" s="287" t="s">
        <v>492</v>
      </c>
      <c r="D46" s="285" t="s">
        <v>32</v>
      </c>
      <c r="E46" s="307">
        <v>567</v>
      </c>
      <c r="F46" s="304"/>
      <c r="G46" s="307"/>
      <c r="H46" s="317"/>
      <c r="I46" s="317"/>
      <c r="J46" s="288"/>
      <c r="K46" s="316"/>
      <c r="L46" s="334"/>
      <c r="M46" s="318"/>
      <c r="N46" s="318"/>
      <c r="O46" s="318"/>
      <c r="P46" s="335"/>
    </row>
    <row r="47" spans="1:16" s="380" customFormat="1" ht="15">
      <c r="A47" s="354">
        <v>14</v>
      </c>
      <c r="B47" s="355" t="s">
        <v>9</v>
      </c>
      <c r="C47" s="383" t="s">
        <v>594</v>
      </c>
      <c r="D47" s="331" t="s">
        <v>184</v>
      </c>
      <c r="E47" s="301">
        <v>189</v>
      </c>
      <c r="F47" s="304"/>
      <c r="G47" s="307"/>
      <c r="H47" s="317"/>
      <c r="I47" s="317"/>
      <c r="J47" s="317"/>
      <c r="K47" s="378"/>
      <c r="L47" s="347"/>
      <c r="M47" s="348"/>
      <c r="N47" s="348"/>
      <c r="O47" s="348"/>
      <c r="P47" s="349"/>
    </row>
    <row r="48" spans="1:16" s="380" customFormat="1" ht="12.75" outlineLevel="1">
      <c r="A48" s="354"/>
      <c r="B48" s="355"/>
      <c r="C48" s="330" t="s">
        <v>493</v>
      </c>
      <c r="D48" s="331" t="s">
        <v>91</v>
      </c>
      <c r="E48" s="301">
        <v>66.2</v>
      </c>
      <c r="F48" s="385"/>
      <c r="G48" s="307"/>
      <c r="H48" s="317"/>
      <c r="I48" s="317"/>
      <c r="J48" s="317"/>
      <c r="K48" s="378"/>
      <c r="L48" s="347"/>
      <c r="M48" s="348"/>
      <c r="N48" s="348"/>
      <c r="O48" s="348"/>
      <c r="P48" s="349"/>
    </row>
    <row r="49" spans="1:16" s="29" customFormat="1" ht="12.75">
      <c r="A49" s="92"/>
      <c r="B49" s="106"/>
      <c r="C49" s="107" t="s">
        <v>596</v>
      </c>
      <c r="D49" s="86"/>
      <c r="E49" s="91"/>
      <c r="F49" s="86"/>
      <c r="G49" s="86"/>
      <c r="H49" s="86"/>
      <c r="I49" s="87"/>
      <c r="J49" s="87"/>
      <c r="K49" s="97"/>
      <c r="L49" s="108"/>
      <c r="M49" s="109"/>
      <c r="N49" s="109"/>
      <c r="O49" s="109"/>
      <c r="P49" s="109"/>
    </row>
    <row r="50" spans="1:16" s="292" customFormat="1" ht="12.75">
      <c r="A50" s="500"/>
      <c r="B50" s="501"/>
      <c r="C50" s="284" t="s">
        <v>597</v>
      </c>
      <c r="D50" s="512"/>
      <c r="E50" s="512"/>
      <c r="F50" s="502"/>
      <c r="G50" s="502"/>
      <c r="H50" s="502"/>
      <c r="I50" s="288"/>
      <c r="J50" s="502"/>
      <c r="K50" s="502"/>
      <c r="L50" s="396"/>
      <c r="M50" s="397"/>
      <c r="N50" s="397"/>
      <c r="O50" s="397"/>
      <c r="P50" s="397"/>
    </row>
    <row r="51" spans="1:16" s="293" customFormat="1" ht="39">
      <c r="A51" s="232">
        <v>15</v>
      </c>
      <c r="B51" s="294" t="s">
        <v>9</v>
      </c>
      <c r="C51" s="333" t="s">
        <v>598</v>
      </c>
      <c r="D51" s="332" t="s">
        <v>184</v>
      </c>
      <c r="E51" s="301">
        <v>449.4</v>
      </c>
      <c r="F51" s="302"/>
      <c r="G51" s="235"/>
      <c r="H51" s="288"/>
      <c r="I51" s="288"/>
      <c r="J51" s="288"/>
      <c r="K51" s="297"/>
      <c r="L51" s="236"/>
      <c r="M51" s="237"/>
      <c r="N51" s="237"/>
      <c r="O51" s="237"/>
      <c r="P51" s="298"/>
    </row>
    <row r="52" spans="1:16" s="293" customFormat="1" ht="12.75" outlineLevel="1">
      <c r="A52" s="232"/>
      <c r="B52" s="233"/>
      <c r="C52" s="287" t="s">
        <v>445</v>
      </c>
      <c r="D52" s="332" t="s">
        <v>32</v>
      </c>
      <c r="E52" s="301">
        <v>1797.6</v>
      </c>
      <c r="F52" s="234"/>
      <c r="G52" s="235"/>
      <c r="H52" s="288"/>
      <c r="I52" s="288"/>
      <c r="J52" s="288"/>
      <c r="K52" s="297"/>
      <c r="L52" s="236"/>
      <c r="M52" s="237"/>
      <c r="N52" s="237"/>
      <c r="O52" s="237"/>
      <c r="P52" s="298"/>
    </row>
    <row r="53" spans="1:16" s="293" customFormat="1" ht="15" outlineLevel="1">
      <c r="A53" s="232"/>
      <c r="B53" s="233"/>
      <c r="C53" s="287" t="s">
        <v>83</v>
      </c>
      <c r="D53" s="332" t="s">
        <v>184</v>
      </c>
      <c r="E53" s="301">
        <v>539.28</v>
      </c>
      <c r="F53" s="234"/>
      <c r="G53" s="235"/>
      <c r="H53" s="288"/>
      <c r="I53" s="288"/>
      <c r="J53" s="288"/>
      <c r="K53" s="297"/>
      <c r="L53" s="236"/>
      <c r="M53" s="237"/>
      <c r="N53" s="237"/>
      <c r="O53" s="237"/>
      <c r="P53" s="298"/>
    </row>
    <row r="54" spans="1:16" s="293" customFormat="1" ht="26.25">
      <c r="A54" s="354">
        <v>16</v>
      </c>
      <c r="B54" s="294" t="s">
        <v>9</v>
      </c>
      <c r="C54" s="333" t="s">
        <v>599</v>
      </c>
      <c r="D54" s="285" t="s">
        <v>184</v>
      </c>
      <c r="E54" s="301">
        <v>449.4</v>
      </c>
      <c r="F54" s="304"/>
      <c r="G54" s="307"/>
      <c r="H54" s="317"/>
      <c r="I54" s="288"/>
      <c r="J54" s="288"/>
      <c r="K54" s="316"/>
      <c r="L54" s="334"/>
      <c r="M54" s="318"/>
      <c r="N54" s="318"/>
      <c r="O54" s="318"/>
      <c r="P54" s="335"/>
    </row>
    <row r="55" spans="1:16" s="293" customFormat="1" ht="12.75" outlineLevel="1">
      <c r="A55" s="232"/>
      <c r="B55" s="294"/>
      <c r="C55" s="287" t="s">
        <v>440</v>
      </c>
      <c r="D55" s="285" t="s">
        <v>91</v>
      </c>
      <c r="E55" s="307">
        <v>112.4</v>
      </c>
      <c r="F55" s="304"/>
      <c r="G55" s="307"/>
      <c r="H55" s="317"/>
      <c r="I55" s="317"/>
      <c r="J55" s="288"/>
      <c r="K55" s="316"/>
      <c r="L55" s="334"/>
      <c r="M55" s="318"/>
      <c r="N55" s="318"/>
      <c r="O55" s="318"/>
      <c r="P55" s="335"/>
    </row>
    <row r="56" spans="1:16" s="293" customFormat="1" ht="26.25" outlineLevel="1">
      <c r="A56" s="232"/>
      <c r="B56" s="294"/>
      <c r="C56" s="287" t="s">
        <v>476</v>
      </c>
      <c r="D56" s="285" t="s">
        <v>32</v>
      </c>
      <c r="E56" s="463">
        <v>1797.6</v>
      </c>
      <c r="F56" s="304"/>
      <c r="G56" s="307"/>
      <c r="H56" s="317"/>
      <c r="I56" s="317"/>
      <c r="J56" s="288"/>
      <c r="K56" s="316"/>
      <c r="L56" s="334"/>
      <c r="M56" s="318"/>
      <c r="N56" s="318"/>
      <c r="O56" s="318"/>
      <c r="P56" s="335"/>
    </row>
    <row r="57" spans="1:16" s="293" customFormat="1" ht="12.75">
      <c r="A57" s="232"/>
      <c r="B57" s="336"/>
      <c r="C57" s="337" t="s">
        <v>600</v>
      </c>
      <c r="D57" s="475"/>
      <c r="E57" s="475"/>
      <c r="F57" s="287"/>
      <c r="G57" s="287"/>
      <c r="H57" s="287"/>
      <c r="I57" s="288">
        <v>0</v>
      </c>
      <c r="J57" s="287"/>
      <c r="K57" s="287"/>
      <c r="L57" s="338">
        <f>SUM(L51:L56)</f>
        <v>0</v>
      </c>
      <c r="M57" s="248">
        <f>SUM(M51:M56)</f>
        <v>0</v>
      </c>
      <c r="N57" s="248">
        <f>SUM(N51:N56)</f>
        <v>0</v>
      </c>
      <c r="O57" s="248">
        <f>SUM(O51:O56)</f>
        <v>0</v>
      </c>
      <c r="P57" s="248">
        <f>SUM(P51:P56)</f>
        <v>0</v>
      </c>
    </row>
    <row r="58" spans="1:16" s="29" customFormat="1" ht="12.75">
      <c r="A58" s="92"/>
      <c r="B58" s="144"/>
      <c r="C58" s="145" t="s">
        <v>601</v>
      </c>
      <c r="D58" s="91"/>
      <c r="E58" s="91"/>
      <c r="F58" s="97"/>
      <c r="G58" s="97"/>
      <c r="H58" s="97"/>
      <c r="I58" s="97"/>
      <c r="J58" s="97"/>
      <c r="K58" s="97"/>
      <c r="L58" s="117"/>
      <c r="M58" s="56"/>
      <c r="N58" s="56"/>
      <c r="O58" s="56"/>
      <c r="P58" s="56"/>
    </row>
    <row r="59" spans="1:16" s="29" customFormat="1" ht="39">
      <c r="A59" s="92">
        <v>17</v>
      </c>
      <c r="B59" s="93" t="s">
        <v>9</v>
      </c>
      <c r="C59" s="247" t="s">
        <v>602</v>
      </c>
      <c r="D59" s="91" t="s">
        <v>42</v>
      </c>
      <c r="E59" s="96">
        <v>176.6</v>
      </c>
      <c r="F59" s="56"/>
      <c r="G59" s="83"/>
      <c r="H59" s="87"/>
      <c r="I59" s="87"/>
      <c r="J59" s="87"/>
      <c r="K59" s="131"/>
      <c r="L59" s="132"/>
      <c r="M59" s="133"/>
      <c r="N59" s="133"/>
      <c r="O59" s="133"/>
      <c r="P59" s="134"/>
    </row>
    <row r="60" spans="1:16" s="29" customFormat="1" ht="26.25" outlineLevel="1">
      <c r="A60" s="92"/>
      <c r="B60" s="93"/>
      <c r="C60" s="258" t="s">
        <v>293</v>
      </c>
      <c r="D60" s="91" t="s">
        <v>42</v>
      </c>
      <c r="E60" s="136">
        <v>10596</v>
      </c>
      <c r="F60" s="97"/>
      <c r="G60" s="83"/>
      <c r="H60" s="87"/>
      <c r="I60" s="114"/>
      <c r="J60" s="87"/>
      <c r="K60" s="131"/>
      <c r="L60" s="132"/>
      <c r="M60" s="133"/>
      <c r="N60" s="133"/>
      <c r="O60" s="133"/>
      <c r="P60" s="134"/>
    </row>
    <row r="61" spans="1:16" s="309" customFormat="1" ht="26.25">
      <c r="A61" s="232">
        <v>18</v>
      </c>
      <c r="B61" s="294" t="s">
        <v>9</v>
      </c>
      <c r="C61" s="319" t="s">
        <v>494</v>
      </c>
      <c r="D61" s="467" t="s">
        <v>183</v>
      </c>
      <c r="E61" s="301">
        <v>176.6</v>
      </c>
      <c r="F61" s="302"/>
      <c r="G61" s="235"/>
      <c r="H61" s="288"/>
      <c r="I61" s="288"/>
      <c r="J61" s="288"/>
      <c r="K61" s="297"/>
      <c r="L61" s="308"/>
      <c r="M61" s="237"/>
      <c r="N61" s="237"/>
      <c r="O61" s="318"/>
      <c r="P61" s="298"/>
    </row>
    <row r="62" spans="1:16" s="309" customFormat="1" ht="26.25" outlineLevel="1">
      <c r="A62" s="232"/>
      <c r="B62" s="294"/>
      <c r="C62" s="289" t="s">
        <v>434</v>
      </c>
      <c r="D62" s="307" t="s">
        <v>32</v>
      </c>
      <c r="E62" s="307">
        <v>529.8</v>
      </c>
      <c r="F62" s="302"/>
      <c r="G62" s="235"/>
      <c r="H62" s="288"/>
      <c r="I62" s="317"/>
      <c r="J62" s="288"/>
      <c r="K62" s="297"/>
      <c r="L62" s="308"/>
      <c r="M62" s="237"/>
      <c r="N62" s="237"/>
      <c r="O62" s="318"/>
      <c r="P62" s="298"/>
    </row>
    <row r="63" spans="1:16" s="29" customFormat="1" ht="12.75">
      <c r="A63" s="92">
        <v>19</v>
      </c>
      <c r="B63" s="93" t="s">
        <v>9</v>
      </c>
      <c r="C63" s="137" t="s">
        <v>603</v>
      </c>
      <c r="D63" s="91" t="s">
        <v>31</v>
      </c>
      <c r="E63" s="104">
        <v>24</v>
      </c>
      <c r="F63" s="56"/>
      <c r="G63" s="83"/>
      <c r="H63" s="87"/>
      <c r="I63" s="87"/>
      <c r="J63" s="87"/>
      <c r="K63" s="99"/>
      <c r="L63" s="100"/>
      <c r="M63" s="101"/>
      <c r="N63" s="101"/>
      <c r="O63" s="101"/>
      <c r="P63" s="102"/>
    </row>
    <row r="64" spans="1:16" s="29" customFormat="1" ht="26.25" outlineLevel="1">
      <c r="A64" s="92"/>
      <c r="B64" s="129"/>
      <c r="C64" s="141" t="s">
        <v>611</v>
      </c>
      <c r="D64" s="91" t="s">
        <v>31</v>
      </c>
      <c r="E64" s="96">
        <v>25</v>
      </c>
      <c r="F64" s="97"/>
      <c r="G64" s="83"/>
      <c r="H64" s="87"/>
      <c r="I64" s="87"/>
      <c r="J64" s="87"/>
      <c r="K64" s="99"/>
      <c r="L64" s="100"/>
      <c r="M64" s="101"/>
      <c r="N64" s="101"/>
      <c r="O64" s="101"/>
      <c r="P64" s="102"/>
    </row>
    <row r="65" spans="1:16" s="29" customFormat="1" ht="12.75" outlineLevel="1">
      <c r="A65" s="92"/>
      <c r="B65" s="129"/>
      <c r="C65" s="148" t="s">
        <v>98</v>
      </c>
      <c r="D65" s="462" t="s">
        <v>4</v>
      </c>
      <c r="E65" s="147">
        <v>1</v>
      </c>
      <c r="F65" s="97"/>
      <c r="G65" s="83"/>
      <c r="H65" s="87"/>
      <c r="I65" s="87"/>
      <c r="J65" s="87"/>
      <c r="K65" s="99"/>
      <c r="L65" s="100"/>
      <c r="M65" s="101"/>
      <c r="N65" s="101"/>
      <c r="O65" s="101"/>
      <c r="P65" s="102"/>
    </row>
    <row r="66" spans="1:16" s="293" customFormat="1" ht="15">
      <c r="A66" s="232">
        <v>20</v>
      </c>
      <c r="B66" s="294" t="s">
        <v>9</v>
      </c>
      <c r="C66" s="492" t="s">
        <v>604</v>
      </c>
      <c r="D66" s="467" t="s">
        <v>183</v>
      </c>
      <c r="E66" s="493">
        <v>176.6</v>
      </c>
      <c r="F66" s="302"/>
      <c r="G66" s="235"/>
      <c r="H66" s="288"/>
      <c r="I66" s="288"/>
      <c r="J66" s="288"/>
      <c r="K66" s="297"/>
      <c r="L66" s="236"/>
      <c r="M66" s="237"/>
      <c r="N66" s="237"/>
      <c r="O66" s="237"/>
      <c r="P66" s="298"/>
    </row>
    <row r="67" spans="1:16" s="293" customFormat="1" ht="15" outlineLevel="1">
      <c r="A67" s="232"/>
      <c r="B67" s="233"/>
      <c r="C67" s="420" t="s">
        <v>499</v>
      </c>
      <c r="D67" s="467" t="s">
        <v>183</v>
      </c>
      <c r="E67" s="304">
        <v>194.3</v>
      </c>
      <c r="F67" s="234"/>
      <c r="G67" s="235"/>
      <c r="H67" s="288"/>
      <c r="I67" s="288"/>
      <c r="J67" s="288"/>
      <c r="K67" s="297"/>
      <c r="L67" s="236"/>
      <c r="M67" s="237"/>
      <c r="N67" s="237"/>
      <c r="O67" s="237"/>
      <c r="P67" s="298"/>
    </row>
    <row r="68" spans="1:16" s="293" customFormat="1" ht="12.75" outlineLevel="1">
      <c r="A68" s="232"/>
      <c r="B68" s="233"/>
      <c r="C68" s="381" t="s">
        <v>501</v>
      </c>
      <c r="D68" s="463" t="s">
        <v>32</v>
      </c>
      <c r="E68" s="304">
        <v>706.4</v>
      </c>
      <c r="F68" s="234"/>
      <c r="G68" s="235"/>
      <c r="H68" s="288"/>
      <c r="I68" s="288"/>
      <c r="J68" s="288"/>
      <c r="K68" s="297"/>
      <c r="L68" s="236"/>
      <c r="M68" s="237"/>
      <c r="N68" s="237"/>
      <c r="O68" s="237"/>
      <c r="P68" s="298"/>
    </row>
    <row r="69" spans="1:16" s="293" customFormat="1" ht="26.25" outlineLevel="1">
      <c r="A69" s="232"/>
      <c r="B69" s="233"/>
      <c r="C69" s="381" t="s">
        <v>502</v>
      </c>
      <c r="D69" s="463" t="s">
        <v>32</v>
      </c>
      <c r="E69" s="304">
        <v>135.8</v>
      </c>
      <c r="F69" s="234"/>
      <c r="G69" s="235"/>
      <c r="H69" s="288"/>
      <c r="I69" s="288"/>
      <c r="J69" s="288"/>
      <c r="K69" s="297"/>
      <c r="L69" s="236"/>
      <c r="M69" s="237"/>
      <c r="N69" s="237"/>
      <c r="O69" s="237"/>
      <c r="P69" s="298"/>
    </row>
    <row r="70" spans="1:16" s="309" customFormat="1" ht="39">
      <c r="A70" s="232">
        <v>21</v>
      </c>
      <c r="B70" s="294" t="s">
        <v>9</v>
      </c>
      <c r="C70" s="319" t="s">
        <v>625</v>
      </c>
      <c r="D70" s="467" t="s">
        <v>183</v>
      </c>
      <c r="E70" s="301">
        <v>24</v>
      </c>
      <c r="F70" s="302"/>
      <c r="G70" s="235"/>
      <c r="H70" s="288"/>
      <c r="I70" s="288"/>
      <c r="J70" s="288"/>
      <c r="K70" s="297"/>
      <c r="L70" s="308"/>
      <c r="M70" s="237"/>
      <c r="N70" s="237"/>
      <c r="O70" s="318"/>
      <c r="P70" s="298"/>
    </row>
    <row r="71" spans="1:16" s="309" customFormat="1" ht="26.25" outlineLevel="1">
      <c r="A71" s="232"/>
      <c r="B71" s="294"/>
      <c r="C71" s="289" t="s">
        <v>434</v>
      </c>
      <c r="D71" s="307" t="s">
        <v>32</v>
      </c>
      <c r="E71" s="307">
        <v>72</v>
      </c>
      <c r="F71" s="302"/>
      <c r="G71" s="235"/>
      <c r="H71" s="288"/>
      <c r="I71" s="317"/>
      <c r="J71" s="288"/>
      <c r="K71" s="297"/>
      <c r="L71" s="308"/>
      <c r="M71" s="237"/>
      <c r="N71" s="237"/>
      <c r="O71" s="318"/>
      <c r="P71" s="298"/>
    </row>
    <row r="72" spans="1:16" s="293" customFormat="1" ht="26.25">
      <c r="A72" s="232">
        <v>22</v>
      </c>
      <c r="B72" s="294" t="s">
        <v>9</v>
      </c>
      <c r="C72" s="492" t="s">
        <v>622</v>
      </c>
      <c r="D72" s="467" t="s">
        <v>31</v>
      </c>
      <c r="E72" s="493">
        <v>160</v>
      </c>
      <c r="F72" s="302"/>
      <c r="G72" s="235"/>
      <c r="H72" s="288"/>
      <c r="I72" s="288"/>
      <c r="J72" s="288"/>
      <c r="K72" s="297"/>
      <c r="L72" s="236"/>
      <c r="M72" s="237"/>
      <c r="N72" s="237"/>
      <c r="O72" s="237"/>
      <c r="P72" s="298"/>
    </row>
    <row r="73" spans="1:16" s="293" customFormat="1" ht="12.75" outlineLevel="1">
      <c r="A73" s="232"/>
      <c r="B73" s="233"/>
      <c r="C73" s="420" t="s">
        <v>536</v>
      </c>
      <c r="D73" s="467" t="s">
        <v>31</v>
      </c>
      <c r="E73" s="304">
        <v>352</v>
      </c>
      <c r="F73" s="234"/>
      <c r="G73" s="235"/>
      <c r="H73" s="288"/>
      <c r="I73" s="288"/>
      <c r="J73" s="288"/>
      <c r="K73" s="297"/>
      <c r="L73" s="236"/>
      <c r="M73" s="237"/>
      <c r="N73" s="237"/>
      <c r="O73" s="237"/>
      <c r="P73" s="298"/>
    </row>
    <row r="74" spans="1:16" s="293" customFormat="1" ht="26.25" outlineLevel="1">
      <c r="A74" s="232"/>
      <c r="B74" s="233"/>
      <c r="C74" s="420" t="s">
        <v>537</v>
      </c>
      <c r="D74" s="467" t="s">
        <v>31</v>
      </c>
      <c r="E74" s="304">
        <v>176</v>
      </c>
      <c r="F74" s="234"/>
      <c r="G74" s="235"/>
      <c r="H74" s="288"/>
      <c r="I74" s="288"/>
      <c r="J74" s="288"/>
      <c r="K74" s="297"/>
      <c r="L74" s="236"/>
      <c r="M74" s="237"/>
      <c r="N74" s="237"/>
      <c r="O74" s="237"/>
      <c r="P74" s="298"/>
    </row>
    <row r="75" spans="1:16" s="293" customFormat="1" ht="15" outlineLevel="1">
      <c r="A75" s="232"/>
      <c r="B75" s="233"/>
      <c r="C75" s="420" t="s">
        <v>499</v>
      </c>
      <c r="D75" s="467" t="s">
        <v>183</v>
      </c>
      <c r="E75" s="304">
        <v>48</v>
      </c>
      <c r="F75" s="234"/>
      <c r="G75" s="235"/>
      <c r="H75" s="288"/>
      <c r="I75" s="288"/>
      <c r="J75" s="288"/>
      <c r="K75" s="297"/>
      <c r="L75" s="236"/>
      <c r="M75" s="237"/>
      <c r="N75" s="237"/>
      <c r="O75" s="237"/>
      <c r="P75" s="298"/>
    </row>
    <row r="76" spans="1:16" s="293" customFormat="1" ht="12.75" outlineLevel="1">
      <c r="A76" s="232"/>
      <c r="B76" s="233"/>
      <c r="C76" s="381" t="s">
        <v>501</v>
      </c>
      <c r="D76" s="463" t="s">
        <v>32</v>
      </c>
      <c r="E76" s="304">
        <v>128</v>
      </c>
      <c r="F76" s="234"/>
      <c r="G76" s="235"/>
      <c r="H76" s="288"/>
      <c r="I76" s="288"/>
      <c r="J76" s="288"/>
      <c r="K76" s="297"/>
      <c r="L76" s="236"/>
      <c r="M76" s="237"/>
      <c r="N76" s="237"/>
      <c r="O76" s="237"/>
      <c r="P76" s="298"/>
    </row>
    <row r="77" spans="1:16" s="293" customFormat="1" ht="26.25" outlineLevel="1">
      <c r="A77" s="232"/>
      <c r="B77" s="233"/>
      <c r="C77" s="381" t="s">
        <v>502</v>
      </c>
      <c r="D77" s="463" t="s">
        <v>32</v>
      </c>
      <c r="E77" s="304">
        <v>24.6</v>
      </c>
      <c r="F77" s="234"/>
      <c r="G77" s="235"/>
      <c r="H77" s="288"/>
      <c r="I77" s="288"/>
      <c r="J77" s="288"/>
      <c r="K77" s="297"/>
      <c r="L77" s="236"/>
      <c r="M77" s="237"/>
      <c r="N77" s="237"/>
      <c r="O77" s="237"/>
      <c r="P77" s="298"/>
    </row>
    <row r="78" spans="1:16" s="293" customFormat="1" ht="26.25" outlineLevel="1">
      <c r="A78" s="232"/>
      <c r="B78" s="233"/>
      <c r="C78" s="381" t="s">
        <v>500</v>
      </c>
      <c r="D78" s="463" t="s">
        <v>80</v>
      </c>
      <c r="E78" s="451">
        <v>20</v>
      </c>
      <c r="F78" s="234"/>
      <c r="G78" s="235"/>
      <c r="H78" s="288"/>
      <c r="I78" s="288"/>
      <c r="J78" s="288"/>
      <c r="K78" s="297"/>
      <c r="L78" s="236"/>
      <c r="M78" s="237"/>
      <c r="N78" s="237"/>
      <c r="O78" s="237"/>
      <c r="P78" s="298"/>
    </row>
    <row r="79" spans="1:16" s="29" customFormat="1" ht="26.25">
      <c r="A79" s="92">
        <v>23</v>
      </c>
      <c r="B79" s="93" t="s">
        <v>9</v>
      </c>
      <c r="C79" s="115" t="s">
        <v>632</v>
      </c>
      <c r="D79" s="91" t="s">
        <v>31</v>
      </c>
      <c r="E79" s="104">
        <v>24</v>
      </c>
      <c r="F79" s="56"/>
      <c r="G79" s="83"/>
      <c r="H79" s="87"/>
      <c r="I79" s="317"/>
      <c r="J79" s="87"/>
      <c r="K79" s="99"/>
      <c r="L79" s="100"/>
      <c r="M79" s="101"/>
      <c r="N79" s="101"/>
      <c r="O79" s="101"/>
      <c r="P79" s="102"/>
    </row>
    <row r="80" spans="1:16" s="159" customFormat="1" ht="12.75">
      <c r="A80" s="139">
        <v>24</v>
      </c>
      <c r="B80" s="154" t="s">
        <v>9</v>
      </c>
      <c r="C80" s="519" t="s">
        <v>610</v>
      </c>
      <c r="D80" s="91" t="s">
        <v>31</v>
      </c>
      <c r="E80" s="104">
        <v>13.2</v>
      </c>
      <c r="F80" s="104"/>
      <c r="G80" s="98"/>
      <c r="H80" s="114"/>
      <c r="I80" s="114"/>
      <c r="J80" s="114"/>
      <c r="K80" s="155"/>
      <c r="L80" s="162"/>
      <c r="M80" s="156"/>
      <c r="N80" s="156"/>
      <c r="O80" s="156"/>
      <c r="P80" s="157"/>
    </row>
    <row r="81" spans="1:16" s="380" customFormat="1" ht="26.25" outlineLevel="1">
      <c r="A81" s="354"/>
      <c r="B81" s="384"/>
      <c r="C81" s="330" t="s">
        <v>549</v>
      </c>
      <c r="D81" s="331" t="s">
        <v>80</v>
      </c>
      <c r="E81" s="433">
        <v>66</v>
      </c>
      <c r="F81" s="385"/>
      <c r="G81" s="307"/>
      <c r="H81" s="317"/>
      <c r="I81" s="317"/>
      <c r="J81" s="317"/>
      <c r="K81" s="378"/>
      <c r="L81" s="347"/>
      <c r="M81" s="348"/>
      <c r="N81" s="348"/>
      <c r="O81" s="348"/>
      <c r="P81" s="349"/>
    </row>
    <row r="82" spans="1:16" s="380" customFormat="1" ht="26.25" outlineLevel="1">
      <c r="A82" s="354"/>
      <c r="B82" s="384"/>
      <c r="C82" s="381" t="s">
        <v>457</v>
      </c>
      <c r="D82" s="467" t="s">
        <v>80</v>
      </c>
      <c r="E82" s="468">
        <v>66</v>
      </c>
      <c r="F82" s="385"/>
      <c r="G82" s="307"/>
      <c r="H82" s="317"/>
      <c r="I82" s="317"/>
      <c r="J82" s="317"/>
      <c r="K82" s="378"/>
      <c r="L82" s="347"/>
      <c r="M82" s="348"/>
      <c r="N82" s="348"/>
      <c r="O82" s="348"/>
      <c r="P82" s="349"/>
    </row>
    <row r="83" spans="1:16" s="380" customFormat="1" ht="12.75" outlineLevel="1">
      <c r="A83" s="354"/>
      <c r="B83" s="384"/>
      <c r="C83" s="466" t="s">
        <v>552</v>
      </c>
      <c r="D83" s="467" t="s">
        <v>31</v>
      </c>
      <c r="E83" s="470">
        <v>14.5</v>
      </c>
      <c r="F83" s="385"/>
      <c r="G83" s="307"/>
      <c r="H83" s="317"/>
      <c r="I83" s="317"/>
      <c r="J83" s="317"/>
      <c r="K83" s="378"/>
      <c r="L83" s="347"/>
      <c r="M83" s="348"/>
      <c r="N83" s="348"/>
      <c r="O83" s="348"/>
      <c r="P83" s="349"/>
    </row>
    <row r="84" spans="1:16" s="380" customFormat="1" ht="12.75" outlineLevel="1">
      <c r="A84" s="354"/>
      <c r="B84" s="384"/>
      <c r="C84" s="381" t="s">
        <v>107</v>
      </c>
      <c r="D84" s="467" t="s">
        <v>4</v>
      </c>
      <c r="E84" s="468">
        <v>1</v>
      </c>
      <c r="F84" s="385"/>
      <c r="G84" s="307">
        <v>0</v>
      </c>
      <c r="H84" s="317">
        <f>ROUND(F84*G84,2)</f>
        <v>0</v>
      </c>
      <c r="I84" s="317"/>
      <c r="J84" s="317">
        <v>0</v>
      </c>
      <c r="K84" s="378">
        <f>ROUND(SUM(J84+H84+I84),2)</f>
        <v>0</v>
      </c>
      <c r="L84" s="347">
        <f>ROUND(F84*$E84,1)</f>
        <v>0</v>
      </c>
      <c r="M84" s="348">
        <f>ROUND(E84*H84,2)</f>
        <v>0</v>
      </c>
      <c r="N84" s="348">
        <f>ROUND(I84*E84,2)</f>
        <v>0</v>
      </c>
      <c r="O84" s="348">
        <f>ROUND(J84*E84,2)</f>
        <v>0</v>
      </c>
      <c r="P84" s="349">
        <f>ROUND(M84+N84+O84,2)</f>
        <v>0</v>
      </c>
    </row>
    <row r="85" spans="1:16" s="29" customFormat="1" ht="12.75">
      <c r="A85" s="92"/>
      <c r="B85" s="149"/>
      <c r="C85" s="150" t="s">
        <v>605</v>
      </c>
      <c r="D85" s="184"/>
      <c r="E85" s="91"/>
      <c r="F85" s="97"/>
      <c r="G85" s="97"/>
      <c r="H85" s="97"/>
      <c r="I85" s="97"/>
      <c r="J85" s="97"/>
      <c r="K85" s="97"/>
      <c r="L85" s="151">
        <f>SUM(L59:L84)</f>
        <v>0</v>
      </c>
      <c r="M85" s="253">
        <f>SUM(M59:M84)</f>
        <v>0</v>
      </c>
      <c r="N85" s="253">
        <f>SUM(N59:N84)</f>
        <v>0</v>
      </c>
      <c r="O85" s="253">
        <f>SUM(O59:O84)</f>
        <v>0</v>
      </c>
      <c r="P85" s="253">
        <f>SUM(P59:P84)</f>
        <v>0</v>
      </c>
    </row>
    <row r="86" spans="1:16" s="29" customFormat="1" ht="12.75">
      <c r="A86" s="92"/>
      <c r="B86" s="144"/>
      <c r="C86" s="145" t="s">
        <v>606</v>
      </c>
      <c r="D86" s="91"/>
      <c r="E86" s="91"/>
      <c r="F86" s="97"/>
      <c r="G86" s="97"/>
      <c r="H86" s="97"/>
      <c r="I86" s="97"/>
      <c r="J86" s="97"/>
      <c r="K86" s="97"/>
      <c r="L86" s="117"/>
      <c r="M86" s="56"/>
      <c r="N86" s="56"/>
      <c r="O86" s="56"/>
      <c r="P86" s="56"/>
    </row>
    <row r="87" spans="1:16" s="293" customFormat="1" ht="26.25">
      <c r="A87" s="232">
        <v>25</v>
      </c>
      <c r="B87" s="294" t="s">
        <v>9</v>
      </c>
      <c r="C87" s="310" t="s">
        <v>607</v>
      </c>
      <c r="D87" s="474" t="s">
        <v>183</v>
      </c>
      <c r="E87" s="301">
        <v>330.2</v>
      </c>
      <c r="F87" s="311"/>
      <c r="G87" s="235"/>
      <c r="H87" s="312"/>
      <c r="I87" s="288"/>
      <c r="J87" s="288"/>
      <c r="K87" s="313"/>
      <c r="L87" s="314"/>
      <c r="M87" s="315"/>
      <c r="N87" s="315"/>
      <c r="O87" s="315"/>
      <c r="P87" s="316"/>
    </row>
    <row r="88" spans="1:16" s="309" customFormat="1" ht="52.5">
      <c r="A88" s="232">
        <v>26</v>
      </c>
      <c r="B88" s="294" t="s">
        <v>9</v>
      </c>
      <c r="C88" s="305" t="s">
        <v>819</v>
      </c>
      <c r="D88" s="463" t="s">
        <v>183</v>
      </c>
      <c r="E88" s="307">
        <v>132.1</v>
      </c>
      <c r="F88" s="302"/>
      <c r="G88" s="235"/>
      <c r="H88" s="288"/>
      <c r="I88" s="288"/>
      <c r="J88" s="288"/>
      <c r="K88" s="297"/>
      <c r="L88" s="308"/>
      <c r="M88" s="237"/>
      <c r="N88" s="237"/>
      <c r="O88" s="237"/>
      <c r="P88" s="298"/>
    </row>
    <row r="89" spans="1:16" s="309" customFormat="1" ht="26.25">
      <c r="A89" s="232">
        <v>27</v>
      </c>
      <c r="B89" s="294" t="s">
        <v>9</v>
      </c>
      <c r="C89" s="319" t="s">
        <v>408</v>
      </c>
      <c r="D89" s="467" t="s">
        <v>183</v>
      </c>
      <c r="E89" s="301">
        <v>330.2</v>
      </c>
      <c r="F89" s="302"/>
      <c r="G89" s="235"/>
      <c r="H89" s="288"/>
      <c r="I89" s="288"/>
      <c r="J89" s="288"/>
      <c r="K89" s="297"/>
      <c r="L89" s="308"/>
      <c r="M89" s="237"/>
      <c r="N89" s="237"/>
      <c r="O89" s="318"/>
      <c r="P89" s="298"/>
    </row>
    <row r="90" spans="1:16" s="309" customFormat="1" ht="26.25" outlineLevel="1">
      <c r="A90" s="232"/>
      <c r="B90" s="294"/>
      <c r="C90" s="289" t="s">
        <v>434</v>
      </c>
      <c r="D90" s="307" t="s">
        <v>32</v>
      </c>
      <c r="E90" s="307">
        <v>1155.7</v>
      </c>
      <c r="F90" s="302"/>
      <c r="G90" s="235"/>
      <c r="H90" s="288"/>
      <c r="I90" s="317"/>
      <c r="J90" s="288"/>
      <c r="K90" s="297"/>
      <c r="L90" s="308"/>
      <c r="M90" s="237"/>
      <c r="N90" s="237"/>
      <c r="O90" s="318"/>
      <c r="P90" s="298"/>
    </row>
    <row r="91" spans="1:16" s="293" customFormat="1" ht="26.25">
      <c r="A91" s="354">
        <v>28</v>
      </c>
      <c r="B91" s="294" t="s">
        <v>9</v>
      </c>
      <c r="C91" s="333" t="s">
        <v>608</v>
      </c>
      <c r="D91" s="285" t="s">
        <v>184</v>
      </c>
      <c r="E91" s="301">
        <v>118.1</v>
      </c>
      <c r="F91" s="304"/>
      <c r="G91" s="307"/>
      <c r="H91" s="317"/>
      <c r="I91" s="288"/>
      <c r="J91" s="288"/>
      <c r="K91" s="316"/>
      <c r="L91" s="334"/>
      <c r="M91" s="318"/>
      <c r="N91" s="318"/>
      <c r="O91" s="318"/>
      <c r="P91" s="335"/>
    </row>
    <row r="92" spans="1:16" s="293" customFormat="1" ht="12.75" outlineLevel="1">
      <c r="A92" s="232"/>
      <c r="B92" s="294"/>
      <c r="C92" s="287" t="s">
        <v>440</v>
      </c>
      <c r="D92" s="285" t="s">
        <v>91</v>
      </c>
      <c r="E92" s="307">
        <v>29.5</v>
      </c>
      <c r="F92" s="304"/>
      <c r="G92" s="307"/>
      <c r="H92" s="317"/>
      <c r="I92" s="317"/>
      <c r="J92" s="288"/>
      <c r="K92" s="316"/>
      <c r="L92" s="334"/>
      <c r="M92" s="318"/>
      <c r="N92" s="318"/>
      <c r="O92" s="318"/>
      <c r="P92" s="335"/>
    </row>
    <row r="93" spans="1:16" s="293" customFormat="1" ht="26.25" outlineLevel="1">
      <c r="A93" s="232"/>
      <c r="B93" s="294"/>
      <c r="C93" s="287" t="s">
        <v>476</v>
      </c>
      <c r="D93" s="285" t="s">
        <v>32</v>
      </c>
      <c r="E93" s="463">
        <v>472.4</v>
      </c>
      <c r="F93" s="304"/>
      <c r="G93" s="307"/>
      <c r="H93" s="317"/>
      <c r="I93" s="317"/>
      <c r="J93" s="288"/>
      <c r="K93" s="316"/>
      <c r="L93" s="334"/>
      <c r="M93" s="318"/>
      <c r="N93" s="318"/>
      <c r="O93" s="318"/>
      <c r="P93" s="335"/>
    </row>
    <row r="94" spans="1:16" s="293" customFormat="1" ht="12.75">
      <c r="A94" s="235"/>
      <c r="B94" s="336"/>
      <c r="C94" s="337" t="s">
        <v>609</v>
      </c>
      <c r="D94" s="475"/>
      <c r="E94" s="301"/>
      <c r="F94" s="287"/>
      <c r="G94" s="287"/>
      <c r="H94" s="287"/>
      <c r="I94" s="287"/>
      <c r="J94" s="288">
        <v>0</v>
      </c>
      <c r="K94" s="287"/>
      <c r="L94" s="338">
        <f>SUM(L87:L93)</f>
        <v>0</v>
      </c>
      <c r="M94" s="248">
        <f>SUM(M87:M93)</f>
        <v>0</v>
      </c>
      <c r="N94" s="248">
        <f>SUM(N87:N93)</f>
        <v>0</v>
      </c>
      <c r="O94" s="248">
        <f>SUM(O87:O93)</f>
        <v>0</v>
      </c>
      <c r="P94" s="248">
        <f>SUM(P87:P93)</f>
        <v>0</v>
      </c>
    </row>
    <row r="95" spans="1:16" s="292" customFormat="1" ht="12.75">
      <c r="A95" s="500"/>
      <c r="B95" s="501"/>
      <c r="C95" s="284" t="s">
        <v>612</v>
      </c>
      <c r="D95" s="497" t="s">
        <v>496</v>
      </c>
      <c r="E95" s="498">
        <v>114</v>
      </c>
      <c r="F95" s="502"/>
      <c r="G95" s="502"/>
      <c r="H95" s="502"/>
      <c r="I95" s="288">
        <v>0</v>
      </c>
      <c r="J95" s="502"/>
      <c r="K95" s="502"/>
      <c r="L95" s="396"/>
      <c r="M95" s="397"/>
      <c r="N95" s="397"/>
      <c r="O95" s="397"/>
      <c r="P95" s="397"/>
    </row>
    <row r="96" spans="1:16" s="159" customFormat="1" ht="15">
      <c r="A96" s="139">
        <v>29</v>
      </c>
      <c r="B96" s="154" t="s">
        <v>9</v>
      </c>
      <c r="C96" s="239" t="s">
        <v>623</v>
      </c>
      <c r="D96" s="307" t="s">
        <v>185</v>
      </c>
      <c r="E96" s="96">
        <v>1.1</v>
      </c>
      <c r="F96" s="104"/>
      <c r="G96" s="98"/>
      <c r="H96" s="114"/>
      <c r="I96" s="114"/>
      <c r="J96" s="114"/>
      <c r="K96" s="155"/>
      <c r="L96" s="162"/>
      <c r="M96" s="156"/>
      <c r="N96" s="156"/>
      <c r="O96" s="156"/>
      <c r="P96" s="157"/>
    </row>
    <row r="97" spans="1:16" s="293" customFormat="1" ht="26.25">
      <c r="A97" s="232">
        <v>30</v>
      </c>
      <c r="B97" s="294" t="s">
        <v>9</v>
      </c>
      <c r="C97" s="383" t="s">
        <v>630</v>
      </c>
      <c r="D97" s="331" t="s">
        <v>31</v>
      </c>
      <c r="E97" s="301">
        <v>64.2</v>
      </c>
      <c r="F97" s="307"/>
      <c r="G97" s="235"/>
      <c r="H97" s="288"/>
      <c r="I97" s="288"/>
      <c r="J97" s="288"/>
      <c r="K97" s="297"/>
      <c r="L97" s="236"/>
      <c r="M97" s="237"/>
      <c r="N97" s="237"/>
      <c r="O97" s="237"/>
      <c r="P97" s="298"/>
    </row>
    <row r="98" spans="1:16" s="29" customFormat="1" ht="26.25">
      <c r="A98" s="232">
        <v>31</v>
      </c>
      <c r="B98" s="93" t="s">
        <v>9</v>
      </c>
      <c r="C98" s="103" t="s">
        <v>564</v>
      </c>
      <c r="D98" s="91" t="s">
        <v>42</v>
      </c>
      <c r="E98" s="96">
        <v>114</v>
      </c>
      <c r="F98" s="83"/>
      <c r="G98" s="83"/>
      <c r="H98" s="87"/>
      <c r="I98" s="87"/>
      <c r="J98" s="87"/>
      <c r="K98" s="99"/>
      <c r="L98" s="100"/>
      <c r="M98" s="101"/>
      <c r="N98" s="101"/>
      <c r="O98" s="101"/>
      <c r="P98" s="102"/>
    </row>
    <row r="99" spans="1:16" s="293" customFormat="1" ht="26.25">
      <c r="A99" s="232">
        <v>32</v>
      </c>
      <c r="B99" s="294" t="s">
        <v>9</v>
      </c>
      <c r="C99" s="383" t="s">
        <v>624</v>
      </c>
      <c r="D99" s="331" t="s">
        <v>184</v>
      </c>
      <c r="E99" s="301">
        <v>33.4</v>
      </c>
      <c r="F99" s="307"/>
      <c r="G99" s="235"/>
      <c r="H99" s="288"/>
      <c r="I99" s="288"/>
      <c r="J99" s="288"/>
      <c r="K99" s="297"/>
      <c r="L99" s="236"/>
      <c r="M99" s="237"/>
      <c r="N99" s="237"/>
      <c r="O99" s="237"/>
      <c r="P99" s="298"/>
    </row>
    <row r="100" spans="1:16" s="29" customFormat="1" ht="15">
      <c r="A100" s="232">
        <v>33</v>
      </c>
      <c r="B100" s="93" t="s">
        <v>9</v>
      </c>
      <c r="C100" s="103" t="s">
        <v>65</v>
      </c>
      <c r="D100" s="91" t="s">
        <v>43</v>
      </c>
      <c r="E100" s="104">
        <v>7.8</v>
      </c>
      <c r="F100" s="56"/>
      <c r="G100" s="83"/>
      <c r="H100" s="105"/>
      <c r="I100" s="87"/>
      <c r="J100" s="87"/>
      <c r="K100" s="99"/>
      <c r="L100" s="100"/>
      <c r="M100" s="101"/>
      <c r="N100" s="101"/>
      <c r="O100" s="101"/>
      <c r="P100" s="102"/>
    </row>
    <row r="101" spans="1:16" s="29" customFormat="1" ht="15">
      <c r="A101" s="232">
        <v>34</v>
      </c>
      <c r="B101" s="93" t="s">
        <v>9</v>
      </c>
      <c r="C101" s="103" t="s">
        <v>44</v>
      </c>
      <c r="D101" s="91" t="s">
        <v>80</v>
      </c>
      <c r="E101" s="514">
        <v>1</v>
      </c>
      <c r="F101" s="97"/>
      <c r="G101" s="83"/>
      <c r="H101" s="105"/>
      <c r="I101" s="87"/>
      <c r="J101" s="87"/>
      <c r="K101" s="99"/>
      <c r="L101" s="100"/>
      <c r="M101" s="101"/>
      <c r="N101" s="101"/>
      <c r="O101" s="101"/>
      <c r="P101" s="102"/>
    </row>
    <row r="102" spans="1:16" s="293" customFormat="1" ht="26.25">
      <c r="A102" s="232">
        <v>35</v>
      </c>
      <c r="B102" s="294" t="s">
        <v>9</v>
      </c>
      <c r="C102" s="225" t="s">
        <v>811</v>
      </c>
      <c r="D102" s="331" t="s">
        <v>184</v>
      </c>
      <c r="E102" s="301">
        <v>22.8</v>
      </c>
      <c r="F102" s="307"/>
      <c r="G102" s="235"/>
      <c r="H102" s="288"/>
      <c r="I102" s="288"/>
      <c r="J102" s="288"/>
      <c r="K102" s="297"/>
      <c r="L102" s="236"/>
      <c r="M102" s="237"/>
      <c r="N102" s="237"/>
      <c r="O102" s="237"/>
      <c r="P102" s="298"/>
    </row>
    <row r="103" spans="1:16" s="293" customFormat="1" ht="26.25" outlineLevel="1">
      <c r="A103" s="232"/>
      <c r="B103" s="294"/>
      <c r="C103" s="495" t="s">
        <v>514</v>
      </c>
      <c r="D103" s="331" t="s">
        <v>32</v>
      </c>
      <c r="E103" s="499">
        <v>76</v>
      </c>
      <c r="F103" s="385"/>
      <c r="G103" s="235"/>
      <c r="H103" s="288"/>
      <c r="I103" s="288"/>
      <c r="J103" s="288"/>
      <c r="K103" s="316"/>
      <c r="L103" s="334"/>
      <c r="M103" s="318"/>
      <c r="N103" s="318"/>
      <c r="O103" s="318"/>
      <c r="P103" s="335"/>
    </row>
    <row r="104" spans="1:16" s="293" customFormat="1" ht="52.5">
      <c r="A104" s="232">
        <v>36</v>
      </c>
      <c r="B104" s="294" t="s">
        <v>9</v>
      </c>
      <c r="C104" s="225" t="s">
        <v>814</v>
      </c>
      <c r="D104" s="331" t="s">
        <v>184</v>
      </c>
      <c r="E104" s="301">
        <v>45.6</v>
      </c>
      <c r="F104" s="307"/>
      <c r="G104" s="235"/>
      <c r="H104" s="288"/>
      <c r="I104" s="288"/>
      <c r="J104" s="288"/>
      <c r="K104" s="297"/>
      <c r="L104" s="236"/>
      <c r="M104" s="237"/>
      <c r="N104" s="237"/>
      <c r="O104" s="237"/>
      <c r="P104" s="298"/>
    </row>
    <row r="105" spans="1:16" s="293" customFormat="1" ht="26.25" outlineLevel="1">
      <c r="A105" s="232"/>
      <c r="B105" s="294"/>
      <c r="C105" s="495" t="s">
        <v>513</v>
      </c>
      <c r="D105" s="331" t="s">
        <v>32</v>
      </c>
      <c r="E105" s="499">
        <v>410.4</v>
      </c>
      <c r="F105" s="385"/>
      <c r="G105" s="235"/>
      <c r="H105" s="288"/>
      <c r="I105" s="288"/>
      <c r="J105" s="288"/>
      <c r="K105" s="316"/>
      <c r="L105" s="334"/>
      <c r="M105" s="318"/>
      <c r="N105" s="318"/>
      <c r="O105" s="318"/>
      <c r="P105" s="335"/>
    </row>
    <row r="106" spans="1:16" s="29" customFormat="1" ht="39">
      <c r="A106" s="92">
        <v>37</v>
      </c>
      <c r="B106" s="93" t="s">
        <v>9</v>
      </c>
      <c r="C106" s="247" t="s">
        <v>613</v>
      </c>
      <c r="D106" s="91" t="s">
        <v>42</v>
      </c>
      <c r="E106" s="96">
        <v>114</v>
      </c>
      <c r="F106" s="56"/>
      <c r="G106" s="83"/>
      <c r="H106" s="87"/>
      <c r="I106" s="87"/>
      <c r="J106" s="87"/>
      <c r="K106" s="131"/>
      <c r="L106" s="132"/>
      <c r="M106" s="133"/>
      <c r="N106" s="133"/>
      <c r="O106" s="133"/>
      <c r="P106" s="134"/>
    </row>
    <row r="107" spans="1:16" s="29" customFormat="1" ht="26.25" outlineLevel="1">
      <c r="A107" s="92"/>
      <c r="B107" s="93"/>
      <c r="C107" s="258" t="s">
        <v>293</v>
      </c>
      <c r="D107" s="91" t="s">
        <v>42</v>
      </c>
      <c r="E107" s="136">
        <v>6840</v>
      </c>
      <c r="F107" s="97"/>
      <c r="G107" s="83"/>
      <c r="H107" s="87"/>
      <c r="I107" s="114"/>
      <c r="J107" s="87"/>
      <c r="K107" s="131"/>
      <c r="L107" s="132"/>
      <c r="M107" s="133"/>
      <c r="N107" s="133"/>
      <c r="O107" s="133"/>
      <c r="P107" s="134"/>
    </row>
    <row r="108" spans="1:16" s="309" customFormat="1" ht="26.25">
      <c r="A108" s="232">
        <v>38</v>
      </c>
      <c r="B108" s="294" t="s">
        <v>9</v>
      </c>
      <c r="C108" s="319" t="s">
        <v>494</v>
      </c>
      <c r="D108" s="467" t="s">
        <v>183</v>
      </c>
      <c r="E108" s="301">
        <v>114</v>
      </c>
      <c r="F108" s="302"/>
      <c r="G108" s="235"/>
      <c r="H108" s="288"/>
      <c r="I108" s="288"/>
      <c r="J108" s="288"/>
      <c r="K108" s="297"/>
      <c r="L108" s="308"/>
      <c r="M108" s="237"/>
      <c r="N108" s="237"/>
      <c r="O108" s="318"/>
      <c r="P108" s="298"/>
    </row>
    <row r="109" spans="1:16" s="309" customFormat="1" ht="26.25" outlineLevel="1">
      <c r="A109" s="232"/>
      <c r="B109" s="294"/>
      <c r="C109" s="289" t="s">
        <v>434</v>
      </c>
      <c r="D109" s="307" t="s">
        <v>32</v>
      </c>
      <c r="E109" s="307">
        <v>342</v>
      </c>
      <c r="F109" s="302"/>
      <c r="G109" s="235"/>
      <c r="H109" s="288"/>
      <c r="I109" s="317"/>
      <c r="J109" s="288"/>
      <c r="K109" s="297"/>
      <c r="L109" s="308"/>
      <c r="M109" s="237"/>
      <c r="N109" s="237"/>
      <c r="O109" s="318"/>
      <c r="P109" s="298"/>
    </row>
    <row r="110" spans="1:16" s="29" customFormat="1" ht="26.25">
      <c r="A110" s="92">
        <v>39</v>
      </c>
      <c r="B110" s="93" t="s">
        <v>9</v>
      </c>
      <c r="C110" s="137" t="s">
        <v>553</v>
      </c>
      <c r="D110" s="95" t="s">
        <v>31</v>
      </c>
      <c r="E110" s="104">
        <v>34.2</v>
      </c>
      <c r="F110" s="56"/>
      <c r="G110" s="83"/>
      <c r="H110" s="87"/>
      <c r="I110" s="87"/>
      <c r="J110" s="87"/>
      <c r="K110" s="99"/>
      <c r="L110" s="100"/>
      <c r="M110" s="101"/>
      <c r="N110" s="101"/>
      <c r="O110" s="101"/>
      <c r="P110" s="102"/>
    </row>
    <row r="111" spans="1:16" s="293" customFormat="1" ht="26.25" outlineLevel="1">
      <c r="A111" s="232"/>
      <c r="B111" s="233"/>
      <c r="C111" s="375" t="s">
        <v>568</v>
      </c>
      <c r="D111" s="331" t="s">
        <v>80</v>
      </c>
      <c r="E111" s="433">
        <v>86</v>
      </c>
      <c r="F111" s="234"/>
      <c r="G111" s="235"/>
      <c r="H111" s="288"/>
      <c r="I111" s="288"/>
      <c r="J111" s="288"/>
      <c r="K111" s="297"/>
      <c r="L111" s="236"/>
      <c r="M111" s="237"/>
      <c r="N111" s="237"/>
      <c r="O111" s="237"/>
      <c r="P111" s="298"/>
    </row>
    <row r="112" spans="1:16" s="293" customFormat="1" ht="26.25" outlineLevel="1">
      <c r="A112" s="232"/>
      <c r="B112" s="233"/>
      <c r="C112" s="289" t="s">
        <v>457</v>
      </c>
      <c r="D112" s="467" t="s">
        <v>80</v>
      </c>
      <c r="E112" s="468">
        <v>86</v>
      </c>
      <c r="F112" s="234"/>
      <c r="G112" s="235"/>
      <c r="H112" s="288"/>
      <c r="I112" s="288"/>
      <c r="J112" s="288"/>
      <c r="K112" s="297"/>
      <c r="L112" s="236"/>
      <c r="M112" s="237"/>
      <c r="N112" s="237"/>
      <c r="O112" s="237"/>
      <c r="P112" s="298"/>
    </row>
    <row r="113" spans="1:16" s="293" customFormat="1" ht="12.75" outlineLevel="1">
      <c r="A113" s="232"/>
      <c r="B113" s="233"/>
      <c r="C113" s="494" t="s">
        <v>614</v>
      </c>
      <c r="D113" s="467" t="s">
        <v>31</v>
      </c>
      <c r="E113" s="470">
        <v>37.6</v>
      </c>
      <c r="F113" s="234"/>
      <c r="G113" s="235"/>
      <c r="H113" s="288"/>
      <c r="I113" s="288"/>
      <c r="J113" s="288"/>
      <c r="K113" s="297"/>
      <c r="L113" s="236"/>
      <c r="M113" s="237"/>
      <c r="N113" s="237"/>
      <c r="O113" s="237"/>
      <c r="P113" s="298"/>
    </row>
    <row r="114" spans="1:16" s="293" customFormat="1" ht="12.75" outlineLevel="1">
      <c r="A114" s="232"/>
      <c r="B114" s="233"/>
      <c r="C114" s="289" t="s">
        <v>107</v>
      </c>
      <c r="D114" s="467" t="s">
        <v>4</v>
      </c>
      <c r="E114" s="468">
        <v>1</v>
      </c>
      <c r="F114" s="234"/>
      <c r="G114" s="235"/>
      <c r="H114" s="288"/>
      <c r="I114" s="288"/>
      <c r="J114" s="288"/>
      <c r="K114" s="297"/>
      <c r="L114" s="236"/>
      <c r="M114" s="237"/>
      <c r="N114" s="237"/>
      <c r="O114" s="237"/>
      <c r="P114" s="298"/>
    </row>
    <row r="115" spans="1:16" s="293" customFormat="1" ht="15">
      <c r="A115" s="232">
        <v>40</v>
      </c>
      <c r="B115" s="294" t="s">
        <v>9</v>
      </c>
      <c r="C115" s="492" t="s">
        <v>534</v>
      </c>
      <c r="D115" s="467" t="s">
        <v>183</v>
      </c>
      <c r="E115" s="493">
        <v>114</v>
      </c>
      <c r="F115" s="302"/>
      <c r="G115" s="235"/>
      <c r="H115" s="288"/>
      <c r="I115" s="288"/>
      <c r="J115" s="288"/>
      <c r="K115" s="297"/>
      <c r="L115" s="236"/>
      <c r="M115" s="237"/>
      <c r="N115" s="237"/>
      <c r="O115" s="237"/>
      <c r="P115" s="298"/>
    </row>
    <row r="116" spans="1:16" s="293" customFormat="1" ht="15" outlineLevel="1">
      <c r="A116" s="232"/>
      <c r="B116" s="233"/>
      <c r="C116" s="420" t="s">
        <v>499</v>
      </c>
      <c r="D116" s="467" t="s">
        <v>183</v>
      </c>
      <c r="E116" s="304">
        <v>125.4</v>
      </c>
      <c r="F116" s="234"/>
      <c r="G116" s="235"/>
      <c r="H116" s="288"/>
      <c r="I116" s="288"/>
      <c r="J116" s="288"/>
      <c r="K116" s="297"/>
      <c r="L116" s="236"/>
      <c r="M116" s="237"/>
      <c r="N116" s="237"/>
      <c r="O116" s="237"/>
      <c r="P116" s="298"/>
    </row>
    <row r="117" spans="1:16" s="293" customFormat="1" ht="12.75" outlineLevel="1">
      <c r="A117" s="232"/>
      <c r="B117" s="233"/>
      <c r="C117" s="381" t="s">
        <v>501</v>
      </c>
      <c r="D117" s="463" t="s">
        <v>32</v>
      </c>
      <c r="E117" s="304">
        <v>456</v>
      </c>
      <c r="F117" s="234"/>
      <c r="G117" s="235"/>
      <c r="H117" s="288"/>
      <c r="I117" s="288"/>
      <c r="J117" s="288"/>
      <c r="K117" s="297"/>
      <c r="L117" s="236"/>
      <c r="M117" s="237"/>
      <c r="N117" s="237"/>
      <c r="O117" s="237"/>
      <c r="P117" s="298"/>
    </row>
    <row r="118" spans="1:16" s="293" customFormat="1" ht="26.25" outlineLevel="1">
      <c r="A118" s="232"/>
      <c r="B118" s="233"/>
      <c r="C118" s="381" t="s">
        <v>502</v>
      </c>
      <c r="D118" s="463" t="s">
        <v>32</v>
      </c>
      <c r="E118" s="304">
        <v>87.7</v>
      </c>
      <c r="F118" s="234"/>
      <c r="G118" s="235"/>
      <c r="H118" s="288"/>
      <c r="I118" s="288"/>
      <c r="J118" s="288"/>
      <c r="K118" s="297"/>
      <c r="L118" s="236"/>
      <c r="M118" s="237"/>
      <c r="N118" s="237"/>
      <c r="O118" s="237"/>
      <c r="P118" s="298"/>
    </row>
    <row r="119" spans="1:16" s="309" customFormat="1" ht="39">
      <c r="A119" s="232">
        <v>41</v>
      </c>
      <c r="B119" s="294" t="s">
        <v>9</v>
      </c>
      <c r="C119" s="319" t="s">
        <v>625</v>
      </c>
      <c r="D119" s="467" t="s">
        <v>183</v>
      </c>
      <c r="E119" s="301">
        <v>14</v>
      </c>
      <c r="F119" s="302"/>
      <c r="G119" s="235"/>
      <c r="H119" s="288"/>
      <c r="I119" s="288"/>
      <c r="J119" s="288"/>
      <c r="K119" s="297"/>
      <c r="L119" s="308"/>
      <c r="M119" s="237"/>
      <c r="N119" s="237"/>
      <c r="O119" s="318"/>
      <c r="P119" s="298"/>
    </row>
    <row r="120" spans="1:16" s="309" customFormat="1" ht="26.25" outlineLevel="1">
      <c r="A120" s="232"/>
      <c r="B120" s="294"/>
      <c r="C120" s="289" t="s">
        <v>434</v>
      </c>
      <c r="D120" s="307" t="s">
        <v>32</v>
      </c>
      <c r="E120" s="307">
        <v>42</v>
      </c>
      <c r="F120" s="302"/>
      <c r="G120" s="235"/>
      <c r="H120" s="288"/>
      <c r="I120" s="317"/>
      <c r="J120" s="288"/>
      <c r="K120" s="297"/>
      <c r="L120" s="308"/>
      <c r="M120" s="237"/>
      <c r="N120" s="237"/>
      <c r="O120" s="318"/>
      <c r="P120" s="298"/>
    </row>
    <row r="121" spans="1:16" s="293" customFormat="1" ht="26.25">
      <c r="A121" s="232">
        <v>42</v>
      </c>
      <c r="B121" s="294" t="s">
        <v>9</v>
      </c>
      <c r="C121" s="492" t="s">
        <v>539</v>
      </c>
      <c r="D121" s="467" t="s">
        <v>31</v>
      </c>
      <c r="E121" s="493">
        <v>93.3</v>
      </c>
      <c r="F121" s="302"/>
      <c r="G121" s="235"/>
      <c r="H121" s="288"/>
      <c r="I121" s="288"/>
      <c r="J121" s="288"/>
      <c r="K121" s="297"/>
      <c r="L121" s="236"/>
      <c r="M121" s="237"/>
      <c r="N121" s="237"/>
      <c r="O121" s="237"/>
      <c r="P121" s="298"/>
    </row>
    <row r="122" spans="1:16" s="293" customFormat="1" ht="12.75" outlineLevel="1">
      <c r="A122" s="232"/>
      <c r="B122" s="233"/>
      <c r="C122" s="420" t="s">
        <v>536</v>
      </c>
      <c r="D122" s="467" t="s">
        <v>31</v>
      </c>
      <c r="E122" s="304">
        <v>205.3</v>
      </c>
      <c r="F122" s="234"/>
      <c r="G122" s="235"/>
      <c r="H122" s="288"/>
      <c r="I122" s="288"/>
      <c r="J122" s="288"/>
      <c r="K122" s="297"/>
      <c r="L122" s="236"/>
      <c r="M122" s="237"/>
      <c r="N122" s="237"/>
      <c r="O122" s="237"/>
      <c r="P122" s="298"/>
    </row>
    <row r="123" spans="1:16" s="293" customFormat="1" ht="26.25" outlineLevel="1">
      <c r="A123" s="232"/>
      <c r="B123" s="233"/>
      <c r="C123" s="420" t="s">
        <v>537</v>
      </c>
      <c r="D123" s="467" t="s">
        <v>31</v>
      </c>
      <c r="E123" s="304">
        <v>102.6</v>
      </c>
      <c r="F123" s="234"/>
      <c r="G123" s="235"/>
      <c r="H123" s="288"/>
      <c r="I123" s="288"/>
      <c r="J123" s="288"/>
      <c r="K123" s="297"/>
      <c r="L123" s="236"/>
      <c r="M123" s="237"/>
      <c r="N123" s="237"/>
      <c r="O123" s="237"/>
      <c r="P123" s="298"/>
    </row>
    <row r="124" spans="1:16" s="293" customFormat="1" ht="15" outlineLevel="1">
      <c r="A124" s="232"/>
      <c r="B124" s="233"/>
      <c r="C124" s="420" t="s">
        <v>499</v>
      </c>
      <c r="D124" s="467" t="s">
        <v>183</v>
      </c>
      <c r="E124" s="304">
        <v>28</v>
      </c>
      <c r="F124" s="234"/>
      <c r="G124" s="235"/>
      <c r="H124" s="288"/>
      <c r="I124" s="288"/>
      <c r="J124" s="288"/>
      <c r="K124" s="297"/>
      <c r="L124" s="236"/>
      <c r="M124" s="237"/>
      <c r="N124" s="237"/>
      <c r="O124" s="237"/>
      <c r="P124" s="298"/>
    </row>
    <row r="125" spans="1:16" s="293" customFormat="1" ht="12.75" outlineLevel="1">
      <c r="A125" s="232"/>
      <c r="B125" s="233"/>
      <c r="C125" s="381" t="s">
        <v>501</v>
      </c>
      <c r="D125" s="463" t="s">
        <v>32</v>
      </c>
      <c r="E125" s="304">
        <v>74.6</v>
      </c>
      <c r="F125" s="234"/>
      <c r="G125" s="235"/>
      <c r="H125" s="288"/>
      <c r="I125" s="288"/>
      <c r="J125" s="288"/>
      <c r="K125" s="297"/>
      <c r="L125" s="236"/>
      <c r="M125" s="237"/>
      <c r="N125" s="237"/>
      <c r="O125" s="237"/>
      <c r="P125" s="298"/>
    </row>
    <row r="126" spans="1:16" s="293" customFormat="1" ht="26.25" outlineLevel="1">
      <c r="A126" s="232"/>
      <c r="B126" s="233"/>
      <c r="C126" s="381" t="s">
        <v>502</v>
      </c>
      <c r="D126" s="463" t="s">
        <v>32</v>
      </c>
      <c r="E126" s="304">
        <v>14.4</v>
      </c>
      <c r="F126" s="234"/>
      <c r="G126" s="235"/>
      <c r="H126" s="288"/>
      <c r="I126" s="288"/>
      <c r="J126" s="288"/>
      <c r="K126" s="297"/>
      <c r="L126" s="236"/>
      <c r="M126" s="237"/>
      <c r="N126" s="237"/>
      <c r="O126" s="237"/>
      <c r="P126" s="298"/>
    </row>
    <row r="127" spans="1:16" s="293" customFormat="1" ht="26.25" outlineLevel="1">
      <c r="A127" s="232"/>
      <c r="B127" s="233"/>
      <c r="C127" s="381" t="s">
        <v>500</v>
      </c>
      <c r="D127" s="463" t="s">
        <v>80</v>
      </c>
      <c r="E127" s="451">
        <v>12</v>
      </c>
      <c r="F127" s="234"/>
      <c r="G127" s="235"/>
      <c r="H127" s="288"/>
      <c r="I127" s="288"/>
      <c r="J127" s="288"/>
      <c r="K127" s="297"/>
      <c r="L127" s="236"/>
      <c r="M127" s="237"/>
      <c r="N127" s="237"/>
      <c r="O127" s="237"/>
      <c r="P127" s="298"/>
    </row>
    <row r="128" spans="1:16" s="29" customFormat="1" ht="26.25">
      <c r="A128" s="92">
        <v>43</v>
      </c>
      <c r="B128" s="93" t="s">
        <v>9</v>
      </c>
      <c r="C128" s="137" t="s">
        <v>571</v>
      </c>
      <c r="D128" s="95" t="s">
        <v>31</v>
      </c>
      <c r="E128" s="104">
        <v>34.2</v>
      </c>
      <c r="F128" s="56"/>
      <c r="G128" s="83"/>
      <c r="H128" s="87"/>
      <c r="I128" s="87"/>
      <c r="J128" s="87"/>
      <c r="K128" s="99"/>
      <c r="L128" s="100"/>
      <c r="M128" s="101"/>
      <c r="N128" s="101"/>
      <c r="O128" s="101"/>
      <c r="P128" s="102"/>
    </row>
    <row r="129" spans="1:16" s="29" customFormat="1" ht="39" outlineLevel="1">
      <c r="A129" s="92"/>
      <c r="B129" s="129"/>
      <c r="C129" s="141" t="s">
        <v>570</v>
      </c>
      <c r="D129" s="86" t="s">
        <v>31</v>
      </c>
      <c r="E129" s="96">
        <v>38</v>
      </c>
      <c r="F129" s="97"/>
      <c r="G129" s="83"/>
      <c r="H129" s="87"/>
      <c r="I129" s="87"/>
      <c r="J129" s="87"/>
      <c r="K129" s="99"/>
      <c r="L129" s="100"/>
      <c r="M129" s="101"/>
      <c r="N129" s="101"/>
      <c r="O129" s="101"/>
      <c r="P129" s="102"/>
    </row>
    <row r="130" spans="1:16" s="29" customFormat="1" ht="12.75" outlineLevel="1">
      <c r="A130" s="92"/>
      <c r="B130" s="129"/>
      <c r="C130" s="141" t="s">
        <v>569</v>
      </c>
      <c r="D130" s="86" t="s">
        <v>80</v>
      </c>
      <c r="E130" s="112">
        <v>6</v>
      </c>
      <c r="F130" s="97"/>
      <c r="G130" s="83"/>
      <c r="H130" s="87"/>
      <c r="I130" s="87"/>
      <c r="J130" s="87"/>
      <c r="K130" s="99"/>
      <c r="L130" s="100"/>
      <c r="M130" s="101"/>
      <c r="N130" s="101"/>
      <c r="O130" s="101"/>
      <c r="P130" s="102"/>
    </row>
    <row r="131" spans="1:16" s="29" customFormat="1" ht="12.75" outlineLevel="1">
      <c r="A131" s="92"/>
      <c r="B131" s="129"/>
      <c r="C131" s="148" t="s">
        <v>98</v>
      </c>
      <c r="D131" s="146" t="s">
        <v>4</v>
      </c>
      <c r="E131" s="147">
        <v>1</v>
      </c>
      <c r="F131" s="97"/>
      <c r="G131" s="83"/>
      <c r="H131" s="87"/>
      <c r="I131" s="87"/>
      <c r="J131" s="87"/>
      <c r="K131" s="99"/>
      <c r="L131" s="100"/>
      <c r="M131" s="101"/>
      <c r="N131" s="101"/>
      <c r="O131" s="101"/>
      <c r="P131" s="102"/>
    </row>
    <row r="132" spans="1:16" s="29" customFormat="1" ht="26.25">
      <c r="A132" s="92">
        <v>44</v>
      </c>
      <c r="B132" s="93" t="s">
        <v>9</v>
      </c>
      <c r="C132" s="137" t="s">
        <v>572</v>
      </c>
      <c r="D132" s="95" t="s">
        <v>31</v>
      </c>
      <c r="E132" s="104">
        <v>24.6</v>
      </c>
      <c r="F132" s="56"/>
      <c r="G132" s="83"/>
      <c r="H132" s="87"/>
      <c r="I132" s="87"/>
      <c r="J132" s="87"/>
      <c r="K132" s="99"/>
      <c r="L132" s="100"/>
      <c r="M132" s="101"/>
      <c r="N132" s="101"/>
      <c r="O132" s="101"/>
      <c r="P132" s="102"/>
    </row>
    <row r="133" spans="1:16" s="29" customFormat="1" ht="39" outlineLevel="1">
      <c r="A133" s="92"/>
      <c r="B133" s="129"/>
      <c r="C133" s="141" t="s">
        <v>573</v>
      </c>
      <c r="D133" s="86" t="s">
        <v>31</v>
      </c>
      <c r="E133" s="96">
        <v>27</v>
      </c>
      <c r="F133" s="97"/>
      <c r="G133" s="83"/>
      <c r="H133" s="87"/>
      <c r="I133" s="87"/>
      <c r="J133" s="87"/>
      <c r="K133" s="99"/>
      <c r="L133" s="100"/>
      <c r="M133" s="101"/>
      <c r="N133" s="101"/>
      <c r="O133" s="101"/>
      <c r="P133" s="102"/>
    </row>
    <row r="134" spans="1:16" s="29" customFormat="1" ht="12.75" outlineLevel="1">
      <c r="A134" s="92"/>
      <c r="B134" s="129"/>
      <c r="C134" s="148" t="s">
        <v>95</v>
      </c>
      <c r="D134" s="146" t="s">
        <v>4</v>
      </c>
      <c r="E134" s="147">
        <v>1</v>
      </c>
      <c r="F134" s="97"/>
      <c r="G134" s="83"/>
      <c r="H134" s="87"/>
      <c r="I134" s="87"/>
      <c r="J134" s="87"/>
      <c r="K134" s="99"/>
      <c r="L134" s="100"/>
      <c r="M134" s="101"/>
      <c r="N134" s="101"/>
      <c r="O134" s="101"/>
      <c r="P134" s="102"/>
    </row>
    <row r="135" spans="1:16" s="29" customFormat="1" ht="26.25">
      <c r="A135" s="92">
        <v>44</v>
      </c>
      <c r="B135" s="93" t="s">
        <v>9</v>
      </c>
      <c r="C135" s="115" t="s">
        <v>631</v>
      </c>
      <c r="D135" s="91" t="s">
        <v>31</v>
      </c>
      <c r="E135" s="104">
        <v>34.2</v>
      </c>
      <c r="F135" s="56"/>
      <c r="G135" s="83"/>
      <c r="H135" s="87"/>
      <c r="I135" s="317"/>
      <c r="J135" s="87"/>
      <c r="K135" s="99"/>
      <c r="L135" s="100"/>
      <c r="M135" s="101"/>
      <c r="N135" s="101"/>
      <c r="O135" s="101"/>
      <c r="P135" s="102"/>
    </row>
    <row r="136" spans="1:16" s="293" customFormat="1" ht="12.75">
      <c r="A136" s="232"/>
      <c r="B136" s="336"/>
      <c r="C136" s="337" t="s">
        <v>615</v>
      </c>
      <c r="D136" s="475"/>
      <c r="E136" s="475"/>
      <c r="F136" s="287"/>
      <c r="G136" s="287"/>
      <c r="H136" s="287"/>
      <c r="I136" s="288">
        <v>0</v>
      </c>
      <c r="J136" s="287"/>
      <c r="K136" s="287"/>
      <c r="L136" s="338">
        <f>SUM(L95:L135)</f>
        <v>0</v>
      </c>
      <c r="M136" s="248">
        <f>SUM(M95:M135)</f>
        <v>0</v>
      </c>
      <c r="N136" s="248">
        <f>SUM(N95:N135)</f>
        <v>0</v>
      </c>
      <c r="O136" s="248">
        <f>SUM(O95:O135)</f>
        <v>0</v>
      </c>
      <c r="P136" s="248">
        <f>SUM(P95:P135)</f>
        <v>0</v>
      </c>
    </row>
    <row r="137" spans="1:16" s="293" customFormat="1" ht="26.25">
      <c r="A137" s="232"/>
      <c r="B137" s="372"/>
      <c r="C137" s="516" t="s">
        <v>628</v>
      </c>
      <c r="D137" s="285"/>
      <c r="E137" s="301"/>
      <c r="F137" s="234"/>
      <c r="G137" s="234"/>
      <c r="H137" s="234"/>
      <c r="I137" s="288">
        <v>0</v>
      </c>
      <c r="J137" s="288">
        <v>0</v>
      </c>
      <c r="K137" s="234"/>
      <c r="L137" s="373"/>
      <c r="M137" s="302"/>
      <c r="N137" s="302"/>
      <c r="O137" s="302"/>
      <c r="P137" s="302"/>
    </row>
    <row r="138" spans="1:16" s="293" customFormat="1" ht="39">
      <c r="A138" s="232">
        <v>45</v>
      </c>
      <c r="B138" s="294" t="s">
        <v>9</v>
      </c>
      <c r="C138" s="333" t="s">
        <v>491</v>
      </c>
      <c r="D138" s="332" t="s">
        <v>184</v>
      </c>
      <c r="E138" s="301">
        <v>70</v>
      </c>
      <c r="F138" s="302"/>
      <c r="G138" s="235"/>
      <c r="H138" s="288"/>
      <c r="I138" s="288"/>
      <c r="J138" s="288"/>
      <c r="K138" s="297"/>
      <c r="L138" s="236"/>
      <c r="M138" s="237"/>
      <c r="N138" s="237"/>
      <c r="O138" s="237"/>
      <c r="P138" s="298"/>
    </row>
    <row r="139" spans="1:16" s="293" customFormat="1" ht="12.75" outlineLevel="1">
      <c r="A139" s="232"/>
      <c r="B139" s="233"/>
      <c r="C139" s="287" t="s">
        <v>437</v>
      </c>
      <c r="D139" s="331" t="s">
        <v>32</v>
      </c>
      <c r="E139" s="301">
        <v>280</v>
      </c>
      <c r="F139" s="234"/>
      <c r="G139" s="235"/>
      <c r="H139" s="288"/>
      <c r="I139" s="317"/>
      <c r="J139" s="288"/>
      <c r="K139" s="297"/>
      <c r="L139" s="236"/>
      <c r="M139" s="237"/>
      <c r="N139" s="237"/>
      <c r="O139" s="237"/>
      <c r="P139" s="298"/>
    </row>
    <row r="140" spans="1:16" s="293" customFormat="1" ht="15" outlineLevel="1">
      <c r="A140" s="232"/>
      <c r="B140" s="233"/>
      <c r="C140" s="287" t="s">
        <v>83</v>
      </c>
      <c r="D140" s="332" t="s">
        <v>184</v>
      </c>
      <c r="E140" s="301">
        <v>84</v>
      </c>
      <c r="F140" s="234"/>
      <c r="G140" s="235"/>
      <c r="H140" s="288"/>
      <c r="I140" s="288"/>
      <c r="J140" s="288"/>
      <c r="K140" s="297"/>
      <c r="L140" s="236"/>
      <c r="M140" s="237"/>
      <c r="N140" s="237"/>
      <c r="O140" s="237"/>
      <c r="P140" s="298"/>
    </row>
    <row r="141" spans="1:16" s="293" customFormat="1" ht="15">
      <c r="A141" s="232">
        <v>46</v>
      </c>
      <c r="B141" s="294" t="s">
        <v>9</v>
      </c>
      <c r="C141" s="333" t="s">
        <v>593</v>
      </c>
      <c r="D141" s="285" t="s">
        <v>184</v>
      </c>
      <c r="E141" s="301">
        <v>70</v>
      </c>
      <c r="F141" s="304"/>
      <c r="G141" s="307"/>
      <c r="H141" s="317"/>
      <c r="I141" s="288"/>
      <c r="J141" s="288"/>
      <c r="K141" s="316"/>
      <c r="L141" s="334"/>
      <c r="M141" s="318"/>
      <c r="N141" s="318"/>
      <c r="O141" s="318"/>
      <c r="P141" s="335"/>
    </row>
    <row r="142" spans="1:16" s="293" customFormat="1" ht="12.75" outlineLevel="1">
      <c r="A142" s="232"/>
      <c r="B142" s="294"/>
      <c r="C142" s="287" t="s">
        <v>440</v>
      </c>
      <c r="D142" s="285" t="s">
        <v>91</v>
      </c>
      <c r="E142" s="307">
        <v>17.5</v>
      </c>
      <c r="F142" s="304"/>
      <c r="G142" s="307"/>
      <c r="H142" s="317"/>
      <c r="I142" s="317"/>
      <c r="J142" s="288"/>
      <c r="K142" s="316"/>
      <c r="L142" s="334"/>
      <c r="M142" s="318"/>
      <c r="N142" s="318"/>
      <c r="O142" s="318"/>
      <c r="P142" s="335"/>
    </row>
    <row r="143" spans="1:16" s="293" customFormat="1" ht="26.25" outlineLevel="1">
      <c r="A143" s="232"/>
      <c r="B143" s="294"/>
      <c r="C143" s="287" t="s">
        <v>492</v>
      </c>
      <c r="D143" s="285" t="s">
        <v>32</v>
      </c>
      <c r="E143" s="307">
        <v>210</v>
      </c>
      <c r="F143" s="304"/>
      <c r="G143" s="307"/>
      <c r="H143" s="317"/>
      <c r="I143" s="317"/>
      <c r="J143" s="288"/>
      <c r="K143" s="316"/>
      <c r="L143" s="334"/>
      <c r="M143" s="318"/>
      <c r="N143" s="318"/>
      <c r="O143" s="318"/>
      <c r="P143" s="335"/>
    </row>
    <row r="144" spans="1:16" s="380" customFormat="1" ht="15">
      <c r="A144" s="354">
        <v>47</v>
      </c>
      <c r="B144" s="355" t="s">
        <v>9</v>
      </c>
      <c r="C144" s="383" t="s">
        <v>594</v>
      </c>
      <c r="D144" s="331" t="s">
        <v>184</v>
      </c>
      <c r="E144" s="301">
        <v>70</v>
      </c>
      <c r="F144" s="304"/>
      <c r="G144" s="307"/>
      <c r="H144" s="317"/>
      <c r="I144" s="317"/>
      <c r="J144" s="317"/>
      <c r="K144" s="378"/>
      <c r="L144" s="347"/>
      <c r="M144" s="348"/>
      <c r="N144" s="348"/>
      <c r="O144" s="348"/>
      <c r="P144" s="349"/>
    </row>
    <row r="145" spans="1:16" s="380" customFormat="1" ht="12.75" outlineLevel="1">
      <c r="A145" s="354"/>
      <c r="B145" s="355"/>
      <c r="C145" s="330" t="s">
        <v>493</v>
      </c>
      <c r="D145" s="331" t="s">
        <v>91</v>
      </c>
      <c r="E145" s="301">
        <v>24.5</v>
      </c>
      <c r="F145" s="385"/>
      <c r="G145" s="307"/>
      <c r="H145" s="317"/>
      <c r="I145" s="317"/>
      <c r="J145" s="317"/>
      <c r="K145" s="378"/>
      <c r="L145" s="347"/>
      <c r="M145" s="348"/>
      <c r="N145" s="348"/>
      <c r="O145" s="348"/>
      <c r="P145" s="349"/>
    </row>
    <row r="146" spans="1:16" s="29" customFormat="1" ht="12.75">
      <c r="A146" s="92"/>
      <c r="B146" s="106"/>
      <c r="C146" s="520" t="s">
        <v>629</v>
      </c>
      <c r="D146" s="86"/>
      <c r="E146" s="91"/>
      <c r="F146" s="86"/>
      <c r="G146" s="86"/>
      <c r="H146" s="86"/>
      <c r="I146" s="87">
        <v>0</v>
      </c>
      <c r="J146" s="87">
        <v>0</v>
      </c>
      <c r="K146" s="97"/>
      <c r="L146" s="108">
        <f>SUM(L137:L145)</f>
        <v>0</v>
      </c>
      <c r="M146" s="109">
        <f>SUM(M138:M145)</f>
        <v>0</v>
      </c>
      <c r="N146" s="109">
        <f>SUM(N138:N145)</f>
        <v>0</v>
      </c>
      <c r="O146" s="109">
        <f>SUM(O138:O145)</f>
        <v>0</v>
      </c>
      <c r="P146" s="109">
        <f>SUM(P138:P145)</f>
        <v>0</v>
      </c>
    </row>
    <row r="147" spans="1:16" s="292" customFormat="1" ht="12.75">
      <c r="A147" s="500"/>
      <c r="B147" s="501"/>
      <c r="C147" s="284" t="s">
        <v>626</v>
      </c>
      <c r="D147" s="497" t="s">
        <v>31</v>
      </c>
      <c r="E147" s="498">
        <v>36.5</v>
      </c>
      <c r="F147" s="502"/>
      <c r="G147" s="502"/>
      <c r="H147" s="502"/>
      <c r="I147" s="288">
        <v>0</v>
      </c>
      <c r="J147" s="502"/>
      <c r="K147" s="502"/>
      <c r="L147" s="396"/>
      <c r="M147" s="397"/>
      <c r="N147" s="397"/>
      <c r="O147" s="397"/>
      <c r="P147" s="397"/>
    </row>
    <row r="148" spans="1:16" s="380" customFormat="1" ht="52.5">
      <c r="A148" s="232">
        <v>48</v>
      </c>
      <c r="B148" s="355" t="s">
        <v>9</v>
      </c>
      <c r="C148" s="383" t="s">
        <v>188</v>
      </c>
      <c r="D148" s="331" t="s">
        <v>181</v>
      </c>
      <c r="E148" s="304">
        <v>7.7</v>
      </c>
      <c r="F148" s="304"/>
      <c r="G148" s="307"/>
      <c r="H148" s="317"/>
      <c r="I148" s="288"/>
      <c r="J148" s="288"/>
      <c r="K148" s="378"/>
      <c r="L148" s="347"/>
      <c r="M148" s="348"/>
      <c r="N148" s="348"/>
      <c r="O148" s="348"/>
      <c r="P148" s="349"/>
    </row>
    <row r="149" spans="1:16" s="380" customFormat="1" ht="26.25" outlineLevel="1">
      <c r="A149" s="354"/>
      <c r="B149" s="384"/>
      <c r="C149" s="330" t="s">
        <v>540</v>
      </c>
      <c r="D149" s="331" t="s">
        <v>181</v>
      </c>
      <c r="E149" s="301">
        <v>8.5</v>
      </c>
      <c r="F149" s="385"/>
      <c r="G149" s="307"/>
      <c r="H149" s="317"/>
      <c r="I149" s="288"/>
      <c r="J149" s="288"/>
      <c r="K149" s="378"/>
      <c r="L149" s="347"/>
      <c r="M149" s="348"/>
      <c r="N149" s="348"/>
      <c r="O149" s="348"/>
      <c r="P149" s="349"/>
    </row>
    <row r="150" spans="1:16" s="380" customFormat="1" ht="12.75" outlineLevel="1">
      <c r="A150" s="354"/>
      <c r="B150" s="384"/>
      <c r="C150" s="330" t="s">
        <v>456</v>
      </c>
      <c r="D150" s="331" t="s">
        <v>32</v>
      </c>
      <c r="E150" s="301">
        <v>1249</v>
      </c>
      <c r="F150" s="385"/>
      <c r="G150" s="307"/>
      <c r="H150" s="317"/>
      <c r="I150" s="317"/>
      <c r="J150" s="317"/>
      <c r="K150" s="378"/>
      <c r="L150" s="347"/>
      <c r="M150" s="348"/>
      <c r="N150" s="348"/>
      <c r="O150" s="348"/>
      <c r="P150" s="349"/>
    </row>
    <row r="151" spans="1:16" s="380" customFormat="1" ht="12.75" outlineLevel="1">
      <c r="A151" s="354"/>
      <c r="B151" s="384"/>
      <c r="C151" s="330" t="s">
        <v>165</v>
      </c>
      <c r="D151" s="331" t="s">
        <v>32</v>
      </c>
      <c r="E151" s="301">
        <v>32.4</v>
      </c>
      <c r="F151" s="385"/>
      <c r="G151" s="307"/>
      <c r="H151" s="317"/>
      <c r="I151" s="288"/>
      <c r="J151" s="288"/>
      <c r="K151" s="378"/>
      <c r="L151" s="347"/>
      <c r="M151" s="348"/>
      <c r="N151" s="348"/>
      <c r="O151" s="348"/>
      <c r="P151" s="349"/>
    </row>
    <row r="152" spans="1:16" s="293" customFormat="1" ht="12.75">
      <c r="A152" s="232">
        <v>49</v>
      </c>
      <c r="B152" s="294" t="s">
        <v>9</v>
      </c>
      <c r="C152" s="305" t="s">
        <v>616</v>
      </c>
      <c r="D152" s="331" t="s">
        <v>31</v>
      </c>
      <c r="E152" s="304">
        <v>36.5</v>
      </c>
      <c r="F152" s="302"/>
      <c r="G152" s="235"/>
      <c r="H152" s="288"/>
      <c r="I152" s="288"/>
      <c r="J152" s="288"/>
      <c r="K152" s="297"/>
      <c r="L152" s="236"/>
      <c r="M152" s="237"/>
      <c r="N152" s="237"/>
      <c r="O152" s="237"/>
      <c r="P152" s="298"/>
    </row>
    <row r="153" spans="1:16" s="293" customFormat="1" ht="26.25" outlineLevel="1">
      <c r="A153" s="232"/>
      <c r="B153" s="233"/>
      <c r="C153" s="375" t="s">
        <v>549</v>
      </c>
      <c r="D153" s="331" t="s">
        <v>80</v>
      </c>
      <c r="E153" s="433">
        <v>192</v>
      </c>
      <c r="F153" s="234"/>
      <c r="G153" s="235"/>
      <c r="H153" s="288"/>
      <c r="I153" s="288"/>
      <c r="J153" s="288"/>
      <c r="K153" s="297"/>
      <c r="L153" s="236"/>
      <c r="M153" s="237"/>
      <c r="N153" s="237"/>
      <c r="O153" s="237"/>
      <c r="P153" s="298"/>
    </row>
    <row r="154" spans="1:16" s="293" customFormat="1" ht="26.25" outlineLevel="1">
      <c r="A154" s="232"/>
      <c r="B154" s="233"/>
      <c r="C154" s="289" t="s">
        <v>457</v>
      </c>
      <c r="D154" s="467" t="s">
        <v>80</v>
      </c>
      <c r="E154" s="468">
        <v>192</v>
      </c>
      <c r="F154" s="234"/>
      <c r="G154" s="235"/>
      <c r="H154" s="288"/>
      <c r="I154" s="288"/>
      <c r="J154" s="288"/>
      <c r="K154" s="297"/>
      <c r="L154" s="236"/>
      <c r="M154" s="237"/>
      <c r="N154" s="237"/>
      <c r="O154" s="237"/>
      <c r="P154" s="298"/>
    </row>
    <row r="155" spans="1:16" s="293" customFormat="1" ht="26.25" outlineLevel="1">
      <c r="A155" s="232"/>
      <c r="B155" s="233"/>
      <c r="C155" s="494" t="s">
        <v>617</v>
      </c>
      <c r="D155" s="467" t="s">
        <v>31</v>
      </c>
      <c r="E155" s="470">
        <v>40.2</v>
      </c>
      <c r="F155" s="234"/>
      <c r="G155" s="235"/>
      <c r="H155" s="288"/>
      <c r="I155" s="288"/>
      <c r="J155" s="288"/>
      <c r="K155" s="297"/>
      <c r="L155" s="236"/>
      <c r="M155" s="237"/>
      <c r="N155" s="237"/>
      <c r="O155" s="237"/>
      <c r="P155" s="298"/>
    </row>
    <row r="156" spans="1:16" s="293" customFormat="1" ht="12.75" outlineLevel="1">
      <c r="A156" s="232"/>
      <c r="B156" s="233"/>
      <c r="C156" s="289" t="s">
        <v>107</v>
      </c>
      <c r="D156" s="467" t="s">
        <v>4</v>
      </c>
      <c r="E156" s="468">
        <v>1</v>
      </c>
      <c r="F156" s="234"/>
      <c r="G156" s="235">
        <v>0</v>
      </c>
      <c r="H156" s="288">
        <f>ROUND(F156*G156,2)</f>
        <v>0</v>
      </c>
      <c r="I156" s="288"/>
      <c r="J156" s="288">
        <v>0</v>
      </c>
      <c r="K156" s="297">
        <f>ROUND(SUM(J156+H156+I156),2)</f>
        <v>0</v>
      </c>
      <c r="L156" s="236">
        <f>ROUND(F156*$E156,1)</f>
        <v>0</v>
      </c>
      <c r="M156" s="237">
        <f>ROUND(E156*H156,2)</f>
        <v>0</v>
      </c>
      <c r="N156" s="237">
        <f>ROUND(I156*E156,2)</f>
        <v>0</v>
      </c>
      <c r="O156" s="237">
        <f>ROUND(J156*E156,2)</f>
        <v>0</v>
      </c>
      <c r="P156" s="298">
        <f>ROUND(M156+N156+O156,2)</f>
        <v>0</v>
      </c>
    </row>
    <row r="157" spans="1:16" s="293" customFormat="1" ht="12.75">
      <c r="A157" s="232"/>
      <c r="B157" s="336"/>
      <c r="C157" s="337" t="s">
        <v>627</v>
      </c>
      <c r="D157" s="475"/>
      <c r="E157" s="475"/>
      <c r="F157" s="287"/>
      <c r="G157" s="287"/>
      <c r="H157" s="287"/>
      <c r="I157" s="288">
        <v>0</v>
      </c>
      <c r="J157" s="287"/>
      <c r="K157" s="287"/>
      <c r="L157" s="338">
        <f>SUM(L147:L156)</f>
        <v>0</v>
      </c>
      <c r="M157" s="248">
        <f>SUM(M147:M156)</f>
        <v>0</v>
      </c>
      <c r="N157" s="248">
        <f>SUM(N147:N156)</f>
        <v>0</v>
      </c>
      <c r="O157" s="248">
        <f>SUM(O147:O156)</f>
        <v>0</v>
      </c>
      <c r="P157" s="248">
        <f>SUM(P147:P156)</f>
        <v>0</v>
      </c>
    </row>
    <row r="158" spans="1:16" s="31" customFormat="1" ht="12.75">
      <c r="A158" s="118"/>
      <c r="B158" s="119"/>
      <c r="C158" s="120"/>
      <c r="D158" s="118"/>
      <c r="E158" s="118"/>
      <c r="F158" s="118"/>
      <c r="G158" s="118"/>
      <c r="H158" s="118"/>
      <c r="I158" s="118"/>
      <c r="J158" s="118"/>
      <c r="K158" s="118"/>
      <c r="L158" s="121"/>
      <c r="M158" s="122"/>
      <c r="N158" s="122"/>
      <c r="O158" s="122"/>
      <c r="P158" s="122"/>
    </row>
    <row r="159" spans="1:16" s="31" customFormat="1" ht="12.75">
      <c r="A159" s="83"/>
      <c r="B159" s="123"/>
      <c r="C159" s="124"/>
      <c r="D159" s="54"/>
      <c r="E159" s="54"/>
      <c r="F159" s="55"/>
      <c r="G159" s="55"/>
      <c r="H159" s="55"/>
      <c r="I159" s="55"/>
      <c r="J159" s="125" t="s">
        <v>139</v>
      </c>
      <c r="K159" s="55"/>
      <c r="L159" s="126">
        <f>L26+L39+L49+L57+L85+L94+L136+L146+L157</f>
        <v>0</v>
      </c>
      <c r="M159" s="231">
        <f>M26+M39+M49+M57+M85+M94+M136+M146+M157</f>
        <v>0</v>
      </c>
      <c r="N159" s="231">
        <f>N26+N39+N49+N57+N85+N94+N136+N146+N157</f>
        <v>0</v>
      </c>
      <c r="O159" s="231">
        <f>O26+O39+O49+O57+O85+O94+O136+O146+O157</f>
        <v>0</v>
      </c>
      <c r="P159" s="231">
        <f>P26+P39+P49+P57+P85+P94+P136+P146+P157</f>
        <v>0</v>
      </c>
    </row>
    <row r="160" spans="1:16" s="68" customFormat="1" ht="12.75">
      <c r="A160" s="33"/>
      <c r="B160" s="69"/>
      <c r="C160" s="70"/>
      <c r="D160" s="35"/>
      <c r="E160" s="35"/>
      <c r="F160" s="36"/>
      <c r="G160" s="36"/>
      <c r="H160" s="36"/>
      <c r="I160" s="35"/>
      <c r="J160" s="42"/>
      <c r="K160" s="36"/>
      <c r="L160" s="37"/>
      <c r="M160" s="38"/>
      <c r="N160" s="38"/>
      <c r="O160" s="38"/>
      <c r="P160" s="38"/>
    </row>
    <row r="161" spans="1:16" s="71" customFormat="1" ht="12.75">
      <c r="A161" s="39"/>
      <c r="B161" s="67"/>
      <c r="C161" s="34"/>
      <c r="D161" s="40"/>
      <c r="E161" s="40"/>
      <c r="F161" s="4"/>
      <c r="G161" s="4"/>
      <c r="H161" s="4"/>
      <c r="I161" s="40"/>
      <c r="J161" s="4"/>
      <c r="K161" s="4"/>
      <c r="L161" s="41"/>
      <c r="M161" s="4"/>
      <c r="N161" s="4"/>
      <c r="O161" s="42"/>
      <c r="P161" s="43"/>
    </row>
    <row r="162" spans="1:16" s="71" customFormat="1" ht="12.75">
      <c r="A162" s="39"/>
      <c r="B162" s="67"/>
      <c r="C162" s="45"/>
      <c r="D162" s="40"/>
      <c r="E162" s="40"/>
      <c r="F162" s="4"/>
      <c r="G162" s="4"/>
      <c r="H162" s="4"/>
      <c r="I162" s="40"/>
      <c r="J162" s="4"/>
      <c r="K162" s="4"/>
      <c r="L162" s="41"/>
      <c r="M162" s="4"/>
      <c r="N162" s="4"/>
      <c r="O162" s="42"/>
      <c r="P162" s="43"/>
    </row>
    <row r="163" spans="1:16" s="71" customFormat="1" ht="12.75">
      <c r="A163" s="39"/>
      <c r="B163" s="67"/>
      <c r="C163" s="45"/>
      <c r="D163" s="40"/>
      <c r="E163" s="40"/>
      <c r="F163" s="4"/>
      <c r="G163" s="4"/>
      <c r="H163" s="4"/>
      <c r="I163" s="40"/>
      <c r="J163" s="4"/>
      <c r="K163" s="4"/>
      <c r="L163" s="41"/>
      <c r="M163" s="4"/>
      <c r="N163" s="4"/>
      <c r="O163" s="42"/>
      <c r="P163" s="43"/>
    </row>
    <row r="164" spans="1:16" s="32" customFormat="1" ht="13.5">
      <c r="A164" s="1"/>
      <c r="B164" s="14"/>
      <c r="C164" s="46" t="s">
        <v>41</v>
      </c>
      <c r="D164" s="46"/>
      <c r="E164" s="2"/>
      <c r="F164" s="4"/>
      <c r="G164" s="2"/>
      <c r="H164" s="2"/>
      <c r="I164" s="46"/>
      <c r="J164" s="2"/>
      <c r="K164" s="2"/>
      <c r="L164" s="2"/>
      <c r="M164" s="46"/>
      <c r="N164" s="2"/>
      <c r="O164" s="31"/>
      <c r="P164" s="2"/>
    </row>
    <row r="165" spans="1:16" s="32" customFormat="1" ht="12.75">
      <c r="A165" s="1"/>
      <c r="B165" s="14"/>
      <c r="C165" s="2" t="s">
        <v>719</v>
      </c>
      <c r="D165" s="2"/>
      <c r="E165" s="2"/>
      <c r="F165" s="4"/>
      <c r="G165" s="2"/>
      <c r="H165" s="2"/>
      <c r="I165" s="2"/>
      <c r="J165" s="2"/>
      <c r="K165" s="2"/>
      <c r="L165" s="2"/>
      <c r="M165" s="31"/>
      <c r="N165" s="2"/>
      <c r="O165" s="31"/>
      <c r="P165" s="2"/>
    </row>
    <row r="166" spans="13:15" ht="12.75">
      <c r="M166" s="31"/>
      <c r="O166" s="31"/>
    </row>
    <row r="167" spans="13:15" ht="12.75">
      <c r="M167" s="31"/>
      <c r="O167" s="31"/>
    </row>
    <row r="168" spans="13:15" ht="12.75">
      <c r="M168" s="31"/>
      <c r="O168" s="31"/>
    </row>
    <row r="169" spans="13:15" ht="12.75">
      <c r="M169" s="31"/>
      <c r="O169" s="31"/>
    </row>
    <row r="170" spans="13:15" ht="12.75">
      <c r="M170" s="31"/>
      <c r="O170" s="31"/>
    </row>
    <row r="171" spans="13:15" ht="12.75">
      <c r="M171" s="31"/>
      <c r="O171" s="31"/>
    </row>
    <row r="172" spans="13:15" ht="12.75">
      <c r="M172" s="31"/>
      <c r="O172" s="31"/>
    </row>
    <row r="173" spans="13:15" ht="12.75">
      <c r="M173" s="31"/>
      <c r="O173" s="31"/>
    </row>
    <row r="174" spans="13:15" ht="12.75">
      <c r="M174" s="31"/>
      <c r="O174" s="31"/>
    </row>
    <row r="175" spans="13:15" ht="12.75">
      <c r="M175" s="31"/>
      <c r="O175" s="31"/>
    </row>
    <row r="176" spans="13:15" ht="12.75">
      <c r="M176" s="31"/>
      <c r="O176" s="31"/>
    </row>
    <row r="177" spans="13:15" ht="12.75">
      <c r="M177" s="31"/>
      <c r="O177" s="31"/>
    </row>
    <row r="178" spans="13:15" ht="12.75">
      <c r="M178" s="31"/>
      <c r="O178" s="31"/>
    </row>
    <row r="179" spans="13:15" ht="12.75">
      <c r="M179" s="31"/>
      <c r="O179" s="31"/>
    </row>
    <row r="180" spans="13:15" ht="12.75">
      <c r="M180" s="31"/>
      <c r="O180" s="31"/>
    </row>
    <row r="181" spans="13:15" ht="12.75">
      <c r="M181" s="31"/>
      <c r="O181" s="31"/>
    </row>
    <row r="182" spans="13:15" ht="12.75">
      <c r="M182" s="31"/>
      <c r="O182" s="31"/>
    </row>
    <row r="183" spans="13:15" ht="12.75">
      <c r="M183" s="31"/>
      <c r="O183" s="31"/>
    </row>
    <row r="184" spans="13:15" ht="12.75">
      <c r="M184" s="31"/>
      <c r="O184" s="31"/>
    </row>
  </sheetData>
  <sheetProtection/>
  <mergeCells count="22">
    <mergeCell ref="A12:A14"/>
    <mergeCell ref="B12:B14"/>
    <mergeCell ref="D12:K12"/>
    <mergeCell ref="L12:P12"/>
    <mergeCell ref="D13:D14"/>
    <mergeCell ref="E13:E14"/>
    <mergeCell ref="M13:M14"/>
    <mergeCell ref="N13:N14"/>
    <mergeCell ref="H13:H14"/>
    <mergeCell ref="O13:O14"/>
    <mergeCell ref="F13:F14"/>
    <mergeCell ref="G13:G14"/>
    <mergeCell ref="K13:K14"/>
    <mergeCell ref="L13:L14"/>
    <mergeCell ref="I13:I14"/>
    <mergeCell ref="J13:J14"/>
    <mergeCell ref="C3:P3"/>
    <mergeCell ref="C4:P4"/>
    <mergeCell ref="C5:P5"/>
    <mergeCell ref="C6:P6"/>
    <mergeCell ref="C7:P7"/>
    <mergeCell ref="P13:P14"/>
  </mergeCells>
  <printOptions horizontalCentered="1"/>
  <pageMargins left="0" right="0" top="0.7874015748031497" bottom="0.7874015748031497" header="0.31496062992125984" footer="0.31496062992125984"/>
  <pageSetup horizontalDpi="600" verticalDpi="600" orientation="landscape" paperSize="9" scale="8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P102"/>
  <sheetViews>
    <sheetView showZeros="0" zoomScale="90" zoomScaleNormal="90" zoomScaleSheetLayoutView="100" zoomScalePageLayoutView="0" workbookViewId="0" topLeftCell="A58">
      <selection activeCell="C7" sqref="C7:P7"/>
    </sheetView>
  </sheetViews>
  <sheetFormatPr defaultColWidth="9.140625" defaultRowHeight="12.75"/>
  <cols>
    <col min="1" max="1" width="3.140625" style="1" customWidth="1"/>
    <col min="2" max="2" width="8.7109375" style="67" customWidth="1"/>
    <col min="3" max="3" width="45.28125" style="2" customWidth="1"/>
    <col min="4" max="4" width="6.140625" style="2" customWidth="1"/>
    <col min="5" max="5" width="7.421875" style="3" customWidth="1"/>
    <col min="6" max="6" width="7.00390625" style="4" customWidth="1"/>
    <col min="7" max="7" width="7.7109375" style="2" customWidth="1" collapsed="1"/>
    <col min="8" max="8" width="8.28125" style="2" customWidth="1"/>
    <col min="9" max="9" width="8.57421875" style="2" customWidth="1"/>
    <col min="10" max="10" width="8.28125" style="2" customWidth="1"/>
    <col min="11" max="11" width="9.28125" style="2" customWidth="1"/>
    <col min="12" max="12" width="8.28125" style="5" customWidth="1"/>
    <col min="13" max="13" width="10.57421875" style="2" customWidth="1"/>
    <col min="14" max="14" width="10.7109375" style="2" customWidth="1"/>
    <col min="15" max="15" width="10.57421875" style="2" customWidth="1"/>
    <col min="16" max="16" width="11.421875" style="2" customWidth="1"/>
    <col min="17" max="16384" width="9.140625" style="2" customWidth="1"/>
  </cols>
  <sheetData>
    <row r="1" spans="5:16" ht="15">
      <c r="E1" s="588"/>
      <c r="F1" s="557"/>
      <c r="G1" s="556"/>
      <c r="H1" s="558" t="s">
        <v>687</v>
      </c>
      <c r="I1" s="556"/>
      <c r="J1" s="556"/>
      <c r="K1" s="556"/>
      <c r="L1" s="589"/>
      <c r="M1" s="7"/>
      <c r="N1" s="7"/>
      <c r="O1" s="8"/>
      <c r="P1" s="9"/>
    </row>
    <row r="2" spans="5:12" ht="15">
      <c r="E2" s="588"/>
      <c r="F2" s="557"/>
      <c r="G2" s="556"/>
      <c r="H2" s="559" t="s">
        <v>706</v>
      </c>
      <c r="I2" s="556"/>
      <c r="J2" s="556"/>
      <c r="K2" s="556"/>
      <c r="L2" s="589"/>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c r="P10" s="2" t="s">
        <v>79</v>
      </c>
    </row>
    <row r="11" spans="1:16" s="17" customFormat="1" ht="14.25">
      <c r="A11" s="16"/>
      <c r="B11" s="67"/>
      <c r="E11" s="18"/>
      <c r="F11" s="19"/>
      <c r="L11" s="20"/>
      <c r="P11" s="22"/>
    </row>
    <row r="12" spans="1:16" s="547" customFormat="1" ht="11.25">
      <c r="A12" s="621" t="s">
        <v>8</v>
      </c>
      <c r="B12" s="624" t="s">
        <v>22</v>
      </c>
      <c r="C12" s="560"/>
      <c r="D12" s="616" t="s">
        <v>23</v>
      </c>
      <c r="E12" s="617"/>
      <c r="F12" s="617"/>
      <c r="G12" s="617"/>
      <c r="H12" s="617"/>
      <c r="I12" s="617"/>
      <c r="J12" s="617"/>
      <c r="K12" s="618"/>
      <c r="L12" s="616" t="s">
        <v>24</v>
      </c>
      <c r="M12" s="617"/>
      <c r="N12" s="617"/>
      <c r="O12" s="617"/>
      <c r="P12" s="618"/>
    </row>
    <row r="13" spans="1:16" s="547" customFormat="1" ht="15.75" customHeight="1">
      <c r="A13" s="622"/>
      <c r="B13" s="625"/>
      <c r="C13" s="561" t="s">
        <v>25</v>
      </c>
      <c r="D13" s="629" t="s">
        <v>26</v>
      </c>
      <c r="E13" s="614" t="s">
        <v>27</v>
      </c>
      <c r="F13" s="614" t="s">
        <v>28</v>
      </c>
      <c r="G13" s="614" t="s">
        <v>138</v>
      </c>
      <c r="H13" s="614" t="s">
        <v>75</v>
      </c>
      <c r="I13" s="614" t="s">
        <v>136</v>
      </c>
      <c r="J13" s="614" t="s">
        <v>76</v>
      </c>
      <c r="K13" s="627" t="s">
        <v>77</v>
      </c>
      <c r="L13" s="614" t="s">
        <v>29</v>
      </c>
      <c r="M13" s="614" t="s">
        <v>75</v>
      </c>
      <c r="N13" s="614" t="s">
        <v>136</v>
      </c>
      <c r="O13" s="614" t="s">
        <v>76</v>
      </c>
      <c r="P13" s="619" t="s">
        <v>78</v>
      </c>
    </row>
    <row r="14" spans="1:16" s="547" customFormat="1" ht="33.75" customHeight="1">
      <c r="A14" s="623"/>
      <c r="B14" s="626"/>
      <c r="C14" s="562"/>
      <c r="D14" s="630"/>
      <c r="E14" s="615"/>
      <c r="F14" s="615"/>
      <c r="G14" s="615"/>
      <c r="H14" s="615"/>
      <c r="I14" s="615"/>
      <c r="J14" s="615"/>
      <c r="K14" s="628"/>
      <c r="L14" s="615"/>
      <c r="M14" s="615"/>
      <c r="N14" s="615"/>
      <c r="O14" s="615"/>
      <c r="P14" s="620"/>
    </row>
    <row r="15" spans="1:16" s="27" customFormat="1" ht="8.25">
      <c r="A15" s="74">
        <v>1</v>
      </c>
      <c r="B15" s="75">
        <v>2</v>
      </c>
      <c r="C15" s="23">
        <v>3</v>
      </c>
      <c r="D15" s="23">
        <v>4</v>
      </c>
      <c r="E15" s="23">
        <v>5</v>
      </c>
      <c r="F15" s="23">
        <v>6</v>
      </c>
      <c r="G15" s="24">
        <v>7</v>
      </c>
      <c r="H15" s="23">
        <v>8</v>
      </c>
      <c r="I15" s="23">
        <v>9</v>
      </c>
      <c r="J15" s="23">
        <v>10</v>
      </c>
      <c r="K15" s="25">
        <v>11</v>
      </c>
      <c r="L15" s="23">
        <v>12</v>
      </c>
      <c r="M15" s="23">
        <v>13</v>
      </c>
      <c r="N15" s="23">
        <v>14</v>
      </c>
      <c r="O15" s="23">
        <v>15</v>
      </c>
      <c r="P15" s="26">
        <v>16</v>
      </c>
    </row>
    <row r="16" spans="1:16" s="29" customFormat="1" ht="12.75">
      <c r="A16" s="83"/>
      <c r="B16" s="84"/>
      <c r="C16" s="85" t="s">
        <v>803</v>
      </c>
      <c r="D16" s="86"/>
      <c r="E16" s="86"/>
      <c r="F16" s="86"/>
      <c r="G16" s="83"/>
      <c r="H16" s="86"/>
      <c r="I16" s="87"/>
      <c r="J16" s="87"/>
      <c r="K16" s="88"/>
      <c r="L16" s="89"/>
      <c r="M16" s="90"/>
      <c r="N16" s="90"/>
      <c r="O16" s="90"/>
      <c r="P16" s="90"/>
    </row>
    <row r="17" spans="1:16" s="29" customFormat="1" ht="12.75">
      <c r="A17" s="92">
        <v>1</v>
      </c>
      <c r="B17" s="93" t="s">
        <v>9</v>
      </c>
      <c r="C17" s="94" t="s">
        <v>158</v>
      </c>
      <c r="D17" s="95" t="s">
        <v>80</v>
      </c>
      <c r="E17" s="86">
        <v>14</v>
      </c>
      <c r="F17" s="56"/>
      <c r="G17" s="83"/>
      <c r="H17" s="114"/>
      <c r="I17" s="87"/>
      <c r="J17" s="87"/>
      <c r="K17" s="99"/>
      <c r="L17" s="100"/>
      <c r="M17" s="101"/>
      <c r="N17" s="101"/>
      <c r="O17" s="101"/>
      <c r="P17" s="102"/>
    </row>
    <row r="18" spans="1:16" s="29" customFormat="1" ht="12.75">
      <c r="A18" s="92">
        <v>2</v>
      </c>
      <c r="B18" s="93" t="s">
        <v>9</v>
      </c>
      <c r="C18" s="94" t="s">
        <v>153</v>
      </c>
      <c r="D18" s="95" t="s">
        <v>80</v>
      </c>
      <c r="E18" s="86">
        <v>14</v>
      </c>
      <c r="F18" s="56"/>
      <c r="G18" s="83"/>
      <c r="H18" s="114"/>
      <c r="I18" s="87"/>
      <c r="J18" s="87"/>
      <c r="K18" s="99"/>
      <c r="L18" s="100"/>
      <c r="M18" s="101"/>
      <c r="N18" s="101"/>
      <c r="O18" s="101"/>
      <c r="P18" s="102"/>
    </row>
    <row r="19" spans="1:16" s="29" customFormat="1" ht="12.75">
      <c r="A19" s="92">
        <v>3</v>
      </c>
      <c r="B19" s="93" t="s">
        <v>9</v>
      </c>
      <c r="C19" s="94" t="s">
        <v>167</v>
      </c>
      <c r="D19" s="95" t="s">
        <v>80</v>
      </c>
      <c r="E19" s="86">
        <v>14</v>
      </c>
      <c r="F19" s="56"/>
      <c r="G19" s="83"/>
      <c r="H19" s="114"/>
      <c r="I19" s="87"/>
      <c r="J19" s="87"/>
      <c r="K19" s="99"/>
      <c r="L19" s="100"/>
      <c r="M19" s="101"/>
      <c r="N19" s="101"/>
      <c r="O19" s="101"/>
      <c r="P19" s="102"/>
    </row>
    <row r="20" spans="1:16" s="29" customFormat="1" ht="12.75">
      <c r="A20" s="92">
        <v>4</v>
      </c>
      <c r="B20" s="93" t="s">
        <v>9</v>
      </c>
      <c r="C20" s="94" t="s">
        <v>117</v>
      </c>
      <c r="D20" s="95" t="s">
        <v>80</v>
      </c>
      <c r="E20" s="86">
        <v>14</v>
      </c>
      <c r="F20" s="56"/>
      <c r="G20" s="83"/>
      <c r="H20" s="87"/>
      <c r="I20" s="87"/>
      <c r="J20" s="87"/>
      <c r="K20" s="99"/>
      <c r="L20" s="100"/>
      <c r="M20" s="101"/>
      <c r="N20" s="101"/>
      <c r="O20" s="101"/>
      <c r="P20" s="102"/>
    </row>
    <row r="21" spans="1:16" s="29" customFormat="1" ht="12.75">
      <c r="A21" s="92">
        <v>5</v>
      </c>
      <c r="B21" s="93" t="s">
        <v>9</v>
      </c>
      <c r="C21" s="94" t="s">
        <v>118</v>
      </c>
      <c r="D21" s="95" t="s">
        <v>33</v>
      </c>
      <c r="E21" s="86">
        <v>480</v>
      </c>
      <c r="F21" s="56"/>
      <c r="G21" s="83"/>
      <c r="H21" s="87"/>
      <c r="I21" s="87"/>
      <c r="J21" s="87"/>
      <c r="K21" s="99"/>
      <c r="L21" s="100"/>
      <c r="M21" s="101"/>
      <c r="N21" s="101"/>
      <c r="O21" s="101"/>
      <c r="P21" s="102"/>
    </row>
    <row r="22" spans="1:16" s="29" customFormat="1" ht="12.75">
      <c r="A22" s="92">
        <v>6</v>
      </c>
      <c r="B22" s="93" t="s">
        <v>9</v>
      </c>
      <c r="C22" s="94" t="s">
        <v>119</v>
      </c>
      <c r="D22" s="95" t="s">
        <v>33</v>
      </c>
      <c r="E22" s="86">
        <v>215</v>
      </c>
      <c r="F22" s="56"/>
      <c r="G22" s="83"/>
      <c r="H22" s="87"/>
      <c r="I22" s="87"/>
      <c r="J22" s="87"/>
      <c r="K22" s="99"/>
      <c r="L22" s="100"/>
      <c r="M22" s="101"/>
      <c r="N22" s="101"/>
      <c r="O22" s="101"/>
      <c r="P22" s="102"/>
    </row>
    <row r="23" spans="1:16" s="29" customFormat="1" ht="26.25">
      <c r="A23" s="92">
        <v>7</v>
      </c>
      <c r="B23" s="93" t="s">
        <v>9</v>
      </c>
      <c r="C23" s="94" t="s">
        <v>166</v>
      </c>
      <c r="D23" s="95" t="s">
        <v>31</v>
      </c>
      <c r="E23" s="86">
        <v>85</v>
      </c>
      <c r="F23" s="56"/>
      <c r="G23" s="83"/>
      <c r="H23" s="87"/>
      <c r="I23" s="87"/>
      <c r="J23" s="87"/>
      <c r="K23" s="99"/>
      <c r="L23" s="100"/>
      <c r="M23" s="101"/>
      <c r="N23" s="101"/>
      <c r="O23" s="101"/>
      <c r="P23" s="102"/>
    </row>
    <row r="24" spans="1:16" s="29" customFormat="1" ht="12.75">
      <c r="A24" s="92">
        <v>8</v>
      </c>
      <c r="B24" s="93" t="s">
        <v>9</v>
      </c>
      <c r="C24" s="94" t="s">
        <v>120</v>
      </c>
      <c r="D24" s="95" t="s">
        <v>80</v>
      </c>
      <c r="E24" s="86">
        <v>32</v>
      </c>
      <c r="F24" s="56"/>
      <c r="G24" s="83"/>
      <c r="H24" s="87"/>
      <c r="I24" s="87"/>
      <c r="J24" s="87"/>
      <c r="K24" s="99"/>
      <c r="L24" s="100"/>
      <c r="M24" s="101"/>
      <c r="N24" s="101"/>
      <c r="O24" s="101"/>
      <c r="P24" s="102"/>
    </row>
    <row r="25" spans="1:16" s="29" customFormat="1" ht="12.75">
      <c r="A25" s="92">
        <v>9</v>
      </c>
      <c r="B25" s="93" t="s">
        <v>9</v>
      </c>
      <c r="C25" s="94" t="s">
        <v>154</v>
      </c>
      <c r="D25" s="95" t="s">
        <v>80</v>
      </c>
      <c r="E25" s="86">
        <v>30</v>
      </c>
      <c r="F25" s="56"/>
      <c r="G25" s="83"/>
      <c r="H25" s="87"/>
      <c r="I25" s="87"/>
      <c r="J25" s="87"/>
      <c r="K25" s="99"/>
      <c r="L25" s="100"/>
      <c r="M25" s="101"/>
      <c r="N25" s="101"/>
      <c r="O25" s="101"/>
      <c r="P25" s="102"/>
    </row>
    <row r="26" spans="1:16" s="29" customFormat="1" ht="12.75">
      <c r="A26" s="92">
        <v>10</v>
      </c>
      <c r="B26" s="93" t="s">
        <v>9</v>
      </c>
      <c r="C26" s="94" t="s">
        <v>121</v>
      </c>
      <c r="D26" s="95" t="s">
        <v>80</v>
      </c>
      <c r="E26" s="86">
        <v>275</v>
      </c>
      <c r="F26" s="56"/>
      <c r="G26" s="83"/>
      <c r="H26" s="87"/>
      <c r="I26" s="87"/>
      <c r="J26" s="87"/>
      <c r="K26" s="99"/>
      <c r="L26" s="100"/>
      <c r="M26" s="101"/>
      <c r="N26" s="101"/>
      <c r="O26" s="101"/>
      <c r="P26" s="102"/>
    </row>
    <row r="27" spans="1:16" s="29" customFormat="1" ht="12.75">
      <c r="A27" s="92">
        <v>11</v>
      </c>
      <c r="B27" s="93" t="s">
        <v>9</v>
      </c>
      <c r="C27" s="94" t="s">
        <v>155</v>
      </c>
      <c r="D27" s="95" t="s">
        <v>31</v>
      </c>
      <c r="E27" s="86">
        <v>385</v>
      </c>
      <c r="F27" s="56"/>
      <c r="G27" s="83"/>
      <c r="H27" s="87"/>
      <c r="I27" s="87"/>
      <c r="J27" s="87"/>
      <c r="K27" s="99"/>
      <c r="L27" s="100"/>
      <c r="M27" s="101"/>
      <c r="N27" s="101"/>
      <c r="O27" s="101"/>
      <c r="P27" s="102"/>
    </row>
    <row r="28" spans="1:16" s="29" customFormat="1" ht="12.75">
      <c r="A28" s="92">
        <v>12</v>
      </c>
      <c r="B28" s="93" t="s">
        <v>9</v>
      </c>
      <c r="C28" s="94" t="s">
        <v>156</v>
      </c>
      <c r="D28" s="95" t="s">
        <v>80</v>
      </c>
      <c r="E28" s="86">
        <v>92</v>
      </c>
      <c r="F28" s="56"/>
      <c r="G28" s="83"/>
      <c r="H28" s="87"/>
      <c r="I28" s="87"/>
      <c r="J28" s="87"/>
      <c r="K28" s="99"/>
      <c r="L28" s="100"/>
      <c r="M28" s="101"/>
      <c r="N28" s="101"/>
      <c r="O28" s="101"/>
      <c r="P28" s="102"/>
    </row>
    <row r="29" spans="1:16" s="29" customFormat="1" ht="12.75">
      <c r="A29" s="92">
        <v>13</v>
      </c>
      <c r="B29" s="93" t="s">
        <v>9</v>
      </c>
      <c r="C29" s="94" t="s">
        <v>122</v>
      </c>
      <c r="D29" s="95" t="s">
        <v>80</v>
      </c>
      <c r="E29" s="86">
        <v>41</v>
      </c>
      <c r="F29" s="56"/>
      <c r="G29" s="83"/>
      <c r="H29" s="87"/>
      <c r="I29" s="87"/>
      <c r="J29" s="87"/>
      <c r="K29" s="99"/>
      <c r="L29" s="100"/>
      <c r="M29" s="101"/>
      <c r="N29" s="101"/>
      <c r="O29" s="101"/>
      <c r="P29" s="102"/>
    </row>
    <row r="30" spans="1:16" s="29" customFormat="1" ht="12.75">
      <c r="A30" s="92">
        <v>14</v>
      </c>
      <c r="B30" s="93" t="s">
        <v>9</v>
      </c>
      <c r="C30" s="94" t="s">
        <v>123</v>
      </c>
      <c r="D30" s="95" t="s">
        <v>80</v>
      </c>
      <c r="E30" s="86">
        <v>23</v>
      </c>
      <c r="F30" s="56"/>
      <c r="G30" s="83"/>
      <c r="H30" s="87"/>
      <c r="I30" s="87"/>
      <c r="J30" s="87"/>
      <c r="K30" s="99"/>
      <c r="L30" s="100"/>
      <c r="M30" s="101"/>
      <c r="N30" s="101"/>
      <c r="O30" s="101"/>
      <c r="P30" s="102"/>
    </row>
    <row r="31" spans="1:16" s="29" customFormat="1" ht="12.75">
      <c r="A31" s="92">
        <v>15</v>
      </c>
      <c r="B31" s="93" t="s">
        <v>9</v>
      </c>
      <c r="C31" s="94" t="s">
        <v>124</v>
      </c>
      <c r="D31" s="95" t="s">
        <v>80</v>
      </c>
      <c r="E31" s="86">
        <v>16</v>
      </c>
      <c r="F31" s="56"/>
      <c r="G31" s="83"/>
      <c r="H31" s="87"/>
      <c r="I31" s="87"/>
      <c r="J31" s="87"/>
      <c r="K31" s="99"/>
      <c r="L31" s="100"/>
      <c r="M31" s="101"/>
      <c r="N31" s="101"/>
      <c r="O31" s="101"/>
      <c r="P31" s="102"/>
    </row>
    <row r="32" spans="1:16" s="29" customFormat="1" ht="12.75">
      <c r="A32" s="92">
        <v>16</v>
      </c>
      <c r="B32" s="93" t="s">
        <v>9</v>
      </c>
      <c r="C32" s="94" t="s">
        <v>125</v>
      </c>
      <c r="D32" s="95" t="s">
        <v>80</v>
      </c>
      <c r="E32" s="86">
        <v>500</v>
      </c>
      <c r="F32" s="56"/>
      <c r="G32" s="83"/>
      <c r="H32" s="87"/>
      <c r="I32" s="87"/>
      <c r="J32" s="87"/>
      <c r="K32" s="99"/>
      <c r="L32" s="100"/>
      <c r="M32" s="101"/>
      <c r="N32" s="101"/>
      <c r="O32" s="101"/>
      <c r="P32" s="102"/>
    </row>
    <row r="33" spans="1:16" s="29" customFormat="1" ht="12.75">
      <c r="A33" s="92">
        <v>17</v>
      </c>
      <c r="B33" s="93" t="s">
        <v>9</v>
      </c>
      <c r="C33" s="94" t="s">
        <v>126</v>
      </c>
      <c r="D33" s="95" t="s">
        <v>80</v>
      </c>
      <c r="E33" s="86">
        <v>32</v>
      </c>
      <c r="F33" s="104"/>
      <c r="G33" s="98"/>
      <c r="H33" s="114"/>
      <c r="I33" s="87"/>
      <c r="J33" s="114"/>
      <c r="K33" s="99"/>
      <c r="L33" s="100"/>
      <c r="M33" s="101"/>
      <c r="N33" s="101"/>
      <c r="O33" s="101"/>
      <c r="P33" s="102"/>
    </row>
    <row r="34" spans="1:16" s="29" customFormat="1" ht="12.75">
      <c r="A34" s="92">
        <v>18</v>
      </c>
      <c r="B34" s="93" t="s">
        <v>9</v>
      </c>
      <c r="C34" s="94" t="s">
        <v>191</v>
      </c>
      <c r="D34" s="95" t="s">
        <v>80</v>
      </c>
      <c r="E34" s="86">
        <v>6</v>
      </c>
      <c r="F34" s="104"/>
      <c r="G34" s="98"/>
      <c r="H34" s="114"/>
      <c r="I34" s="87"/>
      <c r="J34" s="114"/>
      <c r="K34" s="99"/>
      <c r="L34" s="100"/>
      <c r="M34" s="101"/>
      <c r="N34" s="101"/>
      <c r="O34" s="101"/>
      <c r="P34" s="102"/>
    </row>
    <row r="35" spans="1:16" s="29" customFormat="1" ht="12.75">
      <c r="A35" s="92">
        <v>19</v>
      </c>
      <c r="B35" s="93" t="s">
        <v>9</v>
      </c>
      <c r="C35" s="94" t="s">
        <v>192</v>
      </c>
      <c r="D35" s="95" t="s">
        <v>80</v>
      </c>
      <c r="E35" s="86">
        <v>12</v>
      </c>
      <c r="F35" s="104"/>
      <c r="G35" s="98"/>
      <c r="H35" s="114"/>
      <c r="I35" s="87"/>
      <c r="J35" s="114"/>
      <c r="K35" s="99"/>
      <c r="L35" s="100"/>
      <c r="M35" s="101"/>
      <c r="N35" s="101"/>
      <c r="O35" s="101"/>
      <c r="P35" s="102"/>
    </row>
    <row r="36" spans="1:16" s="29" customFormat="1" ht="12.75">
      <c r="A36" s="92">
        <v>20</v>
      </c>
      <c r="B36" s="93" t="s">
        <v>9</v>
      </c>
      <c r="C36" s="94" t="s">
        <v>157</v>
      </c>
      <c r="D36" s="95" t="s">
        <v>32</v>
      </c>
      <c r="E36" s="86">
        <v>60</v>
      </c>
      <c r="F36" s="104"/>
      <c r="G36" s="98"/>
      <c r="H36" s="114"/>
      <c r="I36" s="87"/>
      <c r="J36" s="114"/>
      <c r="K36" s="99"/>
      <c r="L36" s="100"/>
      <c r="M36" s="101"/>
      <c r="N36" s="101"/>
      <c r="O36" s="101"/>
      <c r="P36" s="102"/>
    </row>
    <row r="37" spans="1:16" s="293" customFormat="1" ht="12.75">
      <c r="A37" s="232"/>
      <c r="B37" s="336"/>
      <c r="C37" s="337" t="s">
        <v>804</v>
      </c>
      <c r="D37" s="475"/>
      <c r="E37" s="475"/>
      <c r="F37" s="287"/>
      <c r="G37" s="287"/>
      <c r="H37" s="287"/>
      <c r="I37" s="288">
        <v>0</v>
      </c>
      <c r="J37" s="287"/>
      <c r="K37" s="287"/>
      <c r="L37" s="338"/>
      <c r="M37" s="248"/>
      <c r="N37" s="248"/>
      <c r="O37" s="248"/>
      <c r="P37" s="248"/>
    </row>
    <row r="38" spans="1:16" s="29" customFormat="1" ht="12.75">
      <c r="A38" s="83"/>
      <c r="B38" s="84"/>
      <c r="C38" s="435" t="s">
        <v>805</v>
      </c>
      <c r="D38" s="86"/>
      <c r="E38" s="86"/>
      <c r="F38" s="86"/>
      <c r="G38" s="83"/>
      <c r="H38" s="86"/>
      <c r="I38" s="87"/>
      <c r="J38" s="87"/>
      <c r="K38" s="88"/>
      <c r="L38" s="89"/>
      <c r="M38" s="90"/>
      <c r="N38" s="90"/>
      <c r="O38" s="90"/>
      <c r="P38" s="90"/>
    </row>
    <row r="39" spans="1:16" s="29" customFormat="1" ht="12.75">
      <c r="A39" s="92">
        <v>21</v>
      </c>
      <c r="B39" s="93" t="s">
        <v>9</v>
      </c>
      <c r="C39" s="94" t="s">
        <v>193</v>
      </c>
      <c r="D39" s="95" t="s">
        <v>80</v>
      </c>
      <c r="E39" s="86">
        <v>18</v>
      </c>
      <c r="F39" s="104"/>
      <c r="G39" s="98"/>
      <c r="H39" s="114"/>
      <c r="I39" s="87"/>
      <c r="J39" s="114"/>
      <c r="K39" s="99"/>
      <c r="L39" s="100"/>
      <c r="M39" s="101"/>
      <c r="N39" s="101"/>
      <c r="O39" s="101"/>
      <c r="P39" s="102"/>
    </row>
    <row r="40" spans="1:16" s="29" customFormat="1" ht="12.75">
      <c r="A40" s="92">
        <v>22</v>
      </c>
      <c r="B40" s="93" t="s">
        <v>9</v>
      </c>
      <c r="C40" s="94" t="s">
        <v>688</v>
      </c>
      <c r="D40" s="95" t="s">
        <v>80</v>
      </c>
      <c r="E40" s="86">
        <v>1</v>
      </c>
      <c r="F40" s="104"/>
      <c r="G40" s="98"/>
      <c r="H40" s="114"/>
      <c r="I40" s="87"/>
      <c r="J40" s="114"/>
      <c r="K40" s="99"/>
      <c r="L40" s="100"/>
      <c r="M40" s="101"/>
      <c r="N40" s="101"/>
      <c r="O40" s="101"/>
      <c r="P40" s="102"/>
    </row>
    <row r="41" spans="1:16" s="29" customFormat="1" ht="12.75">
      <c r="A41" s="92">
        <v>23</v>
      </c>
      <c r="B41" s="93" t="s">
        <v>9</v>
      </c>
      <c r="C41" s="94" t="s">
        <v>689</v>
      </c>
      <c r="D41" s="95" t="s">
        <v>80</v>
      </c>
      <c r="E41" s="86">
        <v>1</v>
      </c>
      <c r="F41" s="104"/>
      <c r="G41" s="98"/>
      <c r="H41" s="114"/>
      <c r="I41" s="87"/>
      <c r="J41" s="114"/>
      <c r="K41" s="99"/>
      <c r="L41" s="100"/>
      <c r="M41" s="101"/>
      <c r="N41" s="101"/>
      <c r="O41" s="101"/>
      <c r="P41" s="102"/>
    </row>
    <row r="42" spans="1:16" s="29" customFormat="1" ht="12.75">
      <c r="A42" s="92">
        <v>24</v>
      </c>
      <c r="B42" s="93" t="s">
        <v>9</v>
      </c>
      <c r="C42" s="94" t="s">
        <v>690</v>
      </c>
      <c r="D42" s="95" t="s">
        <v>80</v>
      </c>
      <c r="E42" s="86">
        <v>3</v>
      </c>
      <c r="F42" s="104"/>
      <c r="G42" s="98"/>
      <c r="H42" s="114"/>
      <c r="I42" s="87"/>
      <c r="J42" s="114"/>
      <c r="K42" s="99"/>
      <c r="L42" s="100"/>
      <c r="M42" s="101"/>
      <c r="N42" s="101"/>
      <c r="O42" s="101"/>
      <c r="P42" s="102"/>
    </row>
    <row r="43" spans="1:16" s="29" customFormat="1" ht="12.75">
      <c r="A43" s="92">
        <v>25</v>
      </c>
      <c r="B43" s="93" t="s">
        <v>9</v>
      </c>
      <c r="C43" s="94" t="s">
        <v>194</v>
      </c>
      <c r="D43" s="95" t="s">
        <v>80</v>
      </c>
      <c r="E43" s="86">
        <v>1</v>
      </c>
      <c r="F43" s="104"/>
      <c r="G43" s="98"/>
      <c r="H43" s="114"/>
      <c r="I43" s="87"/>
      <c r="J43" s="114"/>
      <c r="K43" s="99"/>
      <c r="L43" s="100"/>
      <c r="M43" s="101"/>
      <c r="N43" s="101"/>
      <c r="O43" s="101"/>
      <c r="P43" s="102"/>
    </row>
    <row r="44" spans="1:16" s="29" customFormat="1" ht="12.75">
      <c r="A44" s="92">
        <v>26</v>
      </c>
      <c r="B44" s="93" t="s">
        <v>9</v>
      </c>
      <c r="C44" s="94" t="s">
        <v>195</v>
      </c>
      <c r="D44" s="95" t="s">
        <v>80</v>
      </c>
      <c r="E44" s="86">
        <v>1</v>
      </c>
      <c r="F44" s="104"/>
      <c r="G44" s="98"/>
      <c r="H44" s="114"/>
      <c r="I44" s="87"/>
      <c r="J44" s="114"/>
      <c r="K44" s="99"/>
      <c r="L44" s="100"/>
      <c r="M44" s="101"/>
      <c r="N44" s="101"/>
      <c r="O44" s="101"/>
      <c r="P44" s="102"/>
    </row>
    <row r="45" spans="1:16" s="29" customFormat="1" ht="12.75">
      <c r="A45" s="92">
        <v>27</v>
      </c>
      <c r="B45" s="93" t="s">
        <v>9</v>
      </c>
      <c r="C45" s="94" t="s">
        <v>196</v>
      </c>
      <c r="D45" s="95" t="s">
        <v>80</v>
      </c>
      <c r="E45" s="86">
        <v>1</v>
      </c>
      <c r="F45" s="104"/>
      <c r="G45" s="98"/>
      <c r="H45" s="114"/>
      <c r="I45" s="87"/>
      <c r="J45" s="114"/>
      <c r="K45" s="99"/>
      <c r="L45" s="100"/>
      <c r="M45" s="101"/>
      <c r="N45" s="101"/>
      <c r="O45" s="101"/>
      <c r="P45" s="102"/>
    </row>
    <row r="46" spans="1:16" s="29" customFormat="1" ht="12.75">
      <c r="A46" s="92">
        <v>28</v>
      </c>
      <c r="B46" s="93" t="s">
        <v>9</v>
      </c>
      <c r="C46" s="94" t="s">
        <v>197</v>
      </c>
      <c r="D46" s="95" t="s">
        <v>80</v>
      </c>
      <c r="E46" s="86">
        <v>1</v>
      </c>
      <c r="F46" s="104"/>
      <c r="G46" s="98"/>
      <c r="H46" s="114"/>
      <c r="I46" s="87"/>
      <c r="J46" s="114"/>
      <c r="K46" s="99"/>
      <c r="L46" s="100"/>
      <c r="M46" s="101"/>
      <c r="N46" s="101"/>
      <c r="O46" s="101"/>
      <c r="P46" s="102"/>
    </row>
    <row r="47" spans="1:16" s="29" customFormat="1" ht="12.75">
      <c r="A47" s="92">
        <v>29</v>
      </c>
      <c r="B47" s="93" t="s">
        <v>9</v>
      </c>
      <c r="C47" s="94" t="s">
        <v>198</v>
      </c>
      <c r="D47" s="95" t="s">
        <v>80</v>
      </c>
      <c r="E47" s="86">
        <v>1</v>
      </c>
      <c r="F47" s="104"/>
      <c r="G47" s="98"/>
      <c r="H47" s="114"/>
      <c r="I47" s="87"/>
      <c r="J47" s="114"/>
      <c r="K47" s="99"/>
      <c r="L47" s="100"/>
      <c r="M47" s="101"/>
      <c r="N47" s="101"/>
      <c r="O47" s="101"/>
      <c r="P47" s="102"/>
    </row>
    <row r="48" spans="1:16" s="29" customFormat="1" ht="12.75">
      <c r="A48" s="92">
        <v>30</v>
      </c>
      <c r="B48" s="93" t="s">
        <v>9</v>
      </c>
      <c r="C48" s="94" t="s">
        <v>199</v>
      </c>
      <c r="D48" s="95" t="s">
        <v>80</v>
      </c>
      <c r="E48" s="86">
        <v>3</v>
      </c>
      <c r="F48" s="104"/>
      <c r="G48" s="98"/>
      <c r="H48" s="114"/>
      <c r="I48" s="87"/>
      <c r="J48" s="114"/>
      <c r="K48" s="99"/>
      <c r="L48" s="100"/>
      <c r="M48" s="101"/>
      <c r="N48" s="101"/>
      <c r="O48" s="101"/>
      <c r="P48" s="102"/>
    </row>
    <row r="49" spans="1:16" s="29" customFormat="1" ht="12.75">
      <c r="A49" s="92">
        <v>31</v>
      </c>
      <c r="B49" s="93" t="s">
        <v>9</v>
      </c>
      <c r="C49" s="94" t="s">
        <v>200</v>
      </c>
      <c r="D49" s="95" t="s">
        <v>4</v>
      </c>
      <c r="E49" s="86">
        <v>14</v>
      </c>
      <c r="F49" s="104"/>
      <c r="G49" s="98"/>
      <c r="H49" s="114"/>
      <c r="I49" s="87"/>
      <c r="J49" s="114"/>
      <c r="K49" s="99"/>
      <c r="L49" s="100"/>
      <c r="M49" s="101"/>
      <c r="N49" s="101"/>
      <c r="O49" s="101"/>
      <c r="P49" s="102"/>
    </row>
    <row r="50" spans="1:16" s="29" customFormat="1" ht="12.75">
      <c r="A50" s="92">
        <v>32</v>
      </c>
      <c r="B50" s="93" t="s">
        <v>9</v>
      </c>
      <c r="C50" s="94" t="s">
        <v>201</v>
      </c>
      <c r="D50" s="95" t="s">
        <v>80</v>
      </c>
      <c r="E50" s="86">
        <v>1</v>
      </c>
      <c r="F50" s="104"/>
      <c r="G50" s="98"/>
      <c r="H50" s="114"/>
      <c r="I50" s="87"/>
      <c r="J50" s="114"/>
      <c r="K50" s="99"/>
      <c r="L50" s="100"/>
      <c r="M50" s="101"/>
      <c r="N50" s="101"/>
      <c r="O50" s="101"/>
      <c r="P50" s="102"/>
    </row>
    <row r="51" spans="1:16" s="29" customFormat="1" ht="12.75">
      <c r="A51" s="92">
        <v>33</v>
      </c>
      <c r="B51" s="93" t="s">
        <v>9</v>
      </c>
      <c r="C51" s="94" t="s">
        <v>202</v>
      </c>
      <c r="D51" s="95" t="s">
        <v>80</v>
      </c>
      <c r="E51" s="86">
        <v>1</v>
      </c>
      <c r="F51" s="104"/>
      <c r="G51" s="98"/>
      <c r="H51" s="114"/>
      <c r="I51" s="87"/>
      <c r="J51" s="114"/>
      <c r="K51" s="99"/>
      <c r="L51" s="100"/>
      <c r="M51" s="101"/>
      <c r="N51" s="101"/>
      <c r="O51" s="101"/>
      <c r="P51" s="102"/>
    </row>
    <row r="52" spans="1:16" s="29" customFormat="1" ht="26.25">
      <c r="A52" s="92">
        <v>34</v>
      </c>
      <c r="B52" s="93" t="s">
        <v>9</v>
      </c>
      <c r="C52" s="94" t="s">
        <v>691</v>
      </c>
      <c r="D52" s="95" t="s">
        <v>80</v>
      </c>
      <c r="E52" s="86">
        <v>25</v>
      </c>
      <c r="F52" s="104"/>
      <c r="G52" s="98"/>
      <c r="H52" s="114"/>
      <c r="I52" s="87"/>
      <c r="J52" s="114"/>
      <c r="K52" s="99"/>
      <c r="L52" s="100"/>
      <c r="M52" s="101"/>
      <c r="N52" s="101"/>
      <c r="O52" s="101"/>
      <c r="P52" s="102"/>
    </row>
    <row r="53" spans="1:16" s="29" customFormat="1" ht="12.75">
      <c r="A53" s="92">
        <v>35</v>
      </c>
      <c r="B53" s="93" t="s">
        <v>9</v>
      </c>
      <c r="C53" s="94" t="s">
        <v>203</v>
      </c>
      <c r="D53" s="95" t="s">
        <v>80</v>
      </c>
      <c r="E53" s="86">
        <v>10</v>
      </c>
      <c r="F53" s="104"/>
      <c r="G53" s="98"/>
      <c r="H53" s="114"/>
      <c r="I53" s="87"/>
      <c r="J53" s="114"/>
      <c r="K53" s="99"/>
      <c r="L53" s="100"/>
      <c r="M53" s="101"/>
      <c r="N53" s="101"/>
      <c r="O53" s="101"/>
      <c r="P53" s="102"/>
    </row>
    <row r="54" spans="1:16" s="29" customFormat="1" ht="26.25">
      <c r="A54" s="92">
        <v>36</v>
      </c>
      <c r="B54" s="93" t="s">
        <v>9</v>
      </c>
      <c r="C54" s="94" t="s">
        <v>204</v>
      </c>
      <c r="D54" s="95" t="s">
        <v>80</v>
      </c>
      <c r="E54" s="86">
        <v>14</v>
      </c>
      <c r="F54" s="104"/>
      <c r="G54" s="98"/>
      <c r="H54" s="114"/>
      <c r="I54" s="87"/>
      <c r="J54" s="114"/>
      <c r="K54" s="99"/>
      <c r="L54" s="100"/>
      <c r="M54" s="101"/>
      <c r="N54" s="101"/>
      <c r="O54" s="101"/>
      <c r="P54" s="102"/>
    </row>
    <row r="55" spans="1:16" s="29" customFormat="1" ht="12.75">
      <c r="A55" s="92">
        <v>37</v>
      </c>
      <c r="B55" s="93" t="s">
        <v>9</v>
      </c>
      <c r="C55" s="94" t="s">
        <v>692</v>
      </c>
      <c r="D55" s="95" t="s">
        <v>80</v>
      </c>
      <c r="E55" s="86">
        <v>36</v>
      </c>
      <c r="F55" s="104"/>
      <c r="G55" s="98"/>
      <c r="H55" s="114"/>
      <c r="I55" s="87"/>
      <c r="J55" s="114"/>
      <c r="K55" s="99"/>
      <c r="L55" s="100"/>
      <c r="M55" s="101"/>
      <c r="N55" s="101"/>
      <c r="O55" s="101"/>
      <c r="P55" s="102"/>
    </row>
    <row r="56" spans="1:16" s="29" customFormat="1" ht="12.75">
      <c r="A56" s="92">
        <v>38</v>
      </c>
      <c r="B56" s="93" t="s">
        <v>9</v>
      </c>
      <c r="C56" s="94" t="s">
        <v>205</v>
      </c>
      <c r="D56" s="95" t="s">
        <v>31</v>
      </c>
      <c r="E56" s="86">
        <v>160</v>
      </c>
      <c r="F56" s="104"/>
      <c r="G56" s="98"/>
      <c r="H56" s="114"/>
      <c r="I56" s="87"/>
      <c r="J56" s="114"/>
      <c r="K56" s="99"/>
      <c r="L56" s="100"/>
      <c r="M56" s="101"/>
      <c r="N56" s="101"/>
      <c r="O56" s="101"/>
      <c r="P56" s="102"/>
    </row>
    <row r="57" spans="1:16" s="29" customFormat="1" ht="12.75">
      <c r="A57" s="92">
        <v>39</v>
      </c>
      <c r="B57" s="93" t="s">
        <v>9</v>
      </c>
      <c r="C57" s="94" t="s">
        <v>206</v>
      </c>
      <c r="D57" s="95" t="s">
        <v>31</v>
      </c>
      <c r="E57" s="86">
        <v>380</v>
      </c>
      <c r="F57" s="104"/>
      <c r="G57" s="98"/>
      <c r="H57" s="114"/>
      <c r="I57" s="87"/>
      <c r="J57" s="114"/>
      <c r="K57" s="99"/>
      <c r="L57" s="100"/>
      <c r="M57" s="101"/>
      <c r="N57" s="101"/>
      <c r="O57" s="101"/>
      <c r="P57" s="102"/>
    </row>
    <row r="58" spans="1:16" s="29" customFormat="1" ht="12.75">
      <c r="A58" s="92">
        <v>40</v>
      </c>
      <c r="B58" s="93" t="s">
        <v>9</v>
      </c>
      <c r="C58" s="94" t="s">
        <v>207</v>
      </c>
      <c r="D58" s="95" t="s">
        <v>31</v>
      </c>
      <c r="E58" s="86">
        <v>4</v>
      </c>
      <c r="F58" s="104"/>
      <c r="G58" s="98"/>
      <c r="H58" s="114"/>
      <c r="I58" s="87"/>
      <c r="J58" s="114"/>
      <c r="K58" s="99"/>
      <c r="L58" s="100"/>
      <c r="M58" s="101"/>
      <c r="N58" s="101"/>
      <c r="O58" s="101"/>
      <c r="P58" s="102"/>
    </row>
    <row r="59" spans="1:16" s="29" customFormat="1" ht="12.75">
      <c r="A59" s="92">
        <v>41</v>
      </c>
      <c r="B59" s="93" t="s">
        <v>9</v>
      </c>
      <c r="C59" s="94" t="s">
        <v>208</v>
      </c>
      <c r="D59" s="95" t="s">
        <v>31</v>
      </c>
      <c r="E59" s="86">
        <v>15</v>
      </c>
      <c r="F59" s="104"/>
      <c r="G59" s="98"/>
      <c r="H59" s="114"/>
      <c r="I59" s="87"/>
      <c r="J59" s="114"/>
      <c r="K59" s="99"/>
      <c r="L59" s="100"/>
      <c r="M59" s="101"/>
      <c r="N59" s="101"/>
      <c r="O59" s="101"/>
      <c r="P59" s="102"/>
    </row>
    <row r="60" spans="1:16" s="29" customFormat="1" ht="12.75">
      <c r="A60" s="92">
        <v>42</v>
      </c>
      <c r="B60" s="93" t="s">
        <v>9</v>
      </c>
      <c r="C60" s="94" t="s">
        <v>208</v>
      </c>
      <c r="D60" s="95" t="s">
        <v>31</v>
      </c>
      <c r="E60" s="86">
        <v>10</v>
      </c>
      <c r="F60" s="104"/>
      <c r="G60" s="98"/>
      <c r="H60" s="114"/>
      <c r="I60" s="87"/>
      <c r="J60" s="114"/>
      <c r="K60" s="99"/>
      <c r="L60" s="100"/>
      <c r="M60" s="101"/>
      <c r="N60" s="101"/>
      <c r="O60" s="101"/>
      <c r="P60" s="102"/>
    </row>
    <row r="61" spans="1:16" s="29" customFormat="1" ht="12.75">
      <c r="A61" s="92">
        <v>43</v>
      </c>
      <c r="B61" s="93" t="s">
        <v>9</v>
      </c>
      <c r="C61" s="94" t="s">
        <v>209</v>
      </c>
      <c r="D61" s="95" t="s">
        <v>31</v>
      </c>
      <c r="E61" s="86">
        <v>60</v>
      </c>
      <c r="F61" s="104"/>
      <c r="G61" s="98"/>
      <c r="H61" s="114"/>
      <c r="I61" s="87"/>
      <c r="J61" s="114"/>
      <c r="K61" s="99"/>
      <c r="L61" s="100"/>
      <c r="M61" s="101"/>
      <c r="N61" s="101"/>
      <c r="O61" s="101"/>
      <c r="P61" s="102"/>
    </row>
    <row r="62" spans="1:16" s="29" customFormat="1" ht="12.75">
      <c r="A62" s="92">
        <v>44</v>
      </c>
      <c r="B62" s="93" t="s">
        <v>9</v>
      </c>
      <c r="C62" s="94" t="s">
        <v>210</v>
      </c>
      <c r="D62" s="95" t="s">
        <v>31</v>
      </c>
      <c r="E62" s="86">
        <v>30</v>
      </c>
      <c r="F62" s="104"/>
      <c r="G62" s="98"/>
      <c r="H62" s="114"/>
      <c r="I62" s="87"/>
      <c r="J62" s="114"/>
      <c r="K62" s="99"/>
      <c r="L62" s="100"/>
      <c r="M62" s="101"/>
      <c r="N62" s="101"/>
      <c r="O62" s="101"/>
      <c r="P62" s="102"/>
    </row>
    <row r="63" spans="1:16" s="29" customFormat="1" ht="12.75">
      <c r="A63" s="92">
        <v>45</v>
      </c>
      <c r="B63" s="93" t="s">
        <v>9</v>
      </c>
      <c r="C63" s="94" t="s">
        <v>211</v>
      </c>
      <c r="D63" s="95" t="s">
        <v>212</v>
      </c>
      <c r="E63" s="86">
        <v>3</v>
      </c>
      <c r="F63" s="104"/>
      <c r="G63" s="98"/>
      <c r="H63" s="114"/>
      <c r="I63" s="87"/>
      <c r="J63" s="114"/>
      <c r="K63" s="99"/>
      <c r="L63" s="100"/>
      <c r="M63" s="101"/>
      <c r="N63" s="101"/>
      <c r="O63" s="101"/>
      <c r="P63" s="102"/>
    </row>
    <row r="64" spans="1:16" s="29" customFormat="1" ht="12.75">
      <c r="A64" s="92">
        <v>46</v>
      </c>
      <c r="B64" s="93" t="s">
        <v>9</v>
      </c>
      <c r="C64" s="94" t="s">
        <v>213</v>
      </c>
      <c r="D64" s="95" t="s">
        <v>212</v>
      </c>
      <c r="E64" s="86">
        <v>5</v>
      </c>
      <c r="F64" s="104"/>
      <c r="G64" s="98"/>
      <c r="H64" s="114"/>
      <c r="I64" s="87"/>
      <c r="J64" s="114"/>
      <c r="K64" s="99"/>
      <c r="L64" s="100"/>
      <c r="M64" s="101"/>
      <c r="N64" s="101"/>
      <c r="O64" s="101"/>
      <c r="P64" s="102"/>
    </row>
    <row r="65" spans="1:16" s="29" customFormat="1" ht="12.75">
      <c r="A65" s="92">
        <v>47</v>
      </c>
      <c r="B65" s="93" t="s">
        <v>9</v>
      </c>
      <c r="C65" s="94" t="s">
        <v>214</v>
      </c>
      <c r="D65" s="95" t="s">
        <v>212</v>
      </c>
      <c r="E65" s="86">
        <v>5</v>
      </c>
      <c r="F65" s="104"/>
      <c r="G65" s="98"/>
      <c r="H65" s="114"/>
      <c r="I65" s="87"/>
      <c r="J65" s="114"/>
      <c r="K65" s="99"/>
      <c r="L65" s="100"/>
      <c r="M65" s="101"/>
      <c r="N65" s="101"/>
      <c r="O65" s="101"/>
      <c r="P65" s="102"/>
    </row>
    <row r="66" spans="1:16" s="29" customFormat="1" ht="12.75">
      <c r="A66" s="92">
        <v>48</v>
      </c>
      <c r="B66" s="93" t="s">
        <v>9</v>
      </c>
      <c r="C66" s="94" t="s">
        <v>215</v>
      </c>
      <c r="D66" s="95" t="s">
        <v>31</v>
      </c>
      <c r="E66" s="86">
        <v>150</v>
      </c>
      <c r="F66" s="104"/>
      <c r="G66" s="98"/>
      <c r="H66" s="114"/>
      <c r="I66" s="87"/>
      <c r="J66" s="114"/>
      <c r="K66" s="99"/>
      <c r="L66" s="100"/>
      <c r="M66" s="101"/>
      <c r="N66" s="101"/>
      <c r="O66" s="101"/>
      <c r="P66" s="102"/>
    </row>
    <row r="67" spans="1:16" s="29" customFormat="1" ht="12.75">
      <c r="A67" s="92">
        <v>49</v>
      </c>
      <c r="B67" s="93" t="s">
        <v>9</v>
      </c>
      <c r="C67" s="94" t="s">
        <v>216</v>
      </c>
      <c r="D67" s="95" t="s">
        <v>31</v>
      </c>
      <c r="E67" s="86">
        <v>370</v>
      </c>
      <c r="F67" s="104"/>
      <c r="G67" s="98"/>
      <c r="H67" s="114"/>
      <c r="I67" s="87"/>
      <c r="J67" s="114"/>
      <c r="K67" s="99"/>
      <c r="L67" s="100"/>
      <c r="M67" s="101"/>
      <c r="N67" s="101"/>
      <c r="O67" s="101"/>
      <c r="P67" s="102"/>
    </row>
    <row r="68" spans="1:16" s="29" customFormat="1" ht="12.75">
      <c r="A68" s="92">
        <v>50</v>
      </c>
      <c r="B68" s="93" t="s">
        <v>9</v>
      </c>
      <c r="C68" s="94" t="s">
        <v>107</v>
      </c>
      <c r="D68" s="95" t="s">
        <v>4</v>
      </c>
      <c r="E68" s="86">
        <v>1</v>
      </c>
      <c r="F68" s="104"/>
      <c r="G68" s="98"/>
      <c r="H68" s="114"/>
      <c r="I68" s="87"/>
      <c r="J68" s="114"/>
      <c r="K68" s="99"/>
      <c r="L68" s="100"/>
      <c r="M68" s="101"/>
      <c r="N68" s="101"/>
      <c r="O68" s="101"/>
      <c r="P68" s="102"/>
    </row>
    <row r="69" spans="1:16" s="380" customFormat="1" ht="12.75">
      <c r="A69" s="354"/>
      <c r="B69" s="531"/>
      <c r="C69" s="532" t="s">
        <v>806</v>
      </c>
      <c r="D69" s="475"/>
      <c r="E69" s="475"/>
      <c r="F69" s="330"/>
      <c r="G69" s="330"/>
      <c r="H69" s="330"/>
      <c r="I69" s="317">
        <v>0</v>
      </c>
      <c r="J69" s="330"/>
      <c r="K69" s="330"/>
      <c r="L69" s="533">
        <f>SUM(L49:L68)</f>
        <v>0</v>
      </c>
      <c r="M69" s="534">
        <f>SUM(M49:M68)</f>
        <v>0</v>
      </c>
      <c r="N69" s="534">
        <f>SUM(N49:N68)</f>
        <v>0</v>
      </c>
      <c r="O69" s="534">
        <f>SUM(O49:O68)</f>
        <v>0</v>
      </c>
      <c r="P69" s="534">
        <f>SUM(P49:P68)</f>
        <v>0</v>
      </c>
    </row>
    <row r="70" spans="1:16" s="29" customFormat="1" ht="12.75">
      <c r="A70" s="92"/>
      <c r="B70" s="93"/>
      <c r="C70" s="590" t="s">
        <v>697</v>
      </c>
      <c r="D70" s="95"/>
      <c r="E70" s="86"/>
      <c r="F70" s="104"/>
      <c r="G70" s="98"/>
      <c r="H70" s="114"/>
      <c r="I70" s="87">
        <v>0</v>
      </c>
      <c r="J70" s="114"/>
      <c r="K70" s="99"/>
      <c r="L70" s="100"/>
      <c r="M70" s="101"/>
      <c r="N70" s="101"/>
      <c r="O70" s="101"/>
      <c r="P70" s="102"/>
    </row>
    <row r="71" spans="1:16" s="29" customFormat="1" ht="39">
      <c r="A71" s="92">
        <v>51</v>
      </c>
      <c r="B71" s="93" t="s">
        <v>9</v>
      </c>
      <c r="C71" s="94" t="s">
        <v>693</v>
      </c>
      <c r="D71" s="95" t="s">
        <v>4</v>
      </c>
      <c r="E71" s="86">
        <v>35</v>
      </c>
      <c r="F71" s="104"/>
      <c r="G71" s="98"/>
      <c r="H71" s="114"/>
      <c r="I71" s="87"/>
      <c r="J71" s="114"/>
      <c r="K71" s="99"/>
      <c r="L71" s="100"/>
      <c r="M71" s="101"/>
      <c r="N71" s="101"/>
      <c r="O71" s="101"/>
      <c r="P71" s="102"/>
    </row>
    <row r="72" spans="1:16" s="29" customFormat="1" ht="12.75">
      <c r="A72" s="92">
        <v>52</v>
      </c>
      <c r="B72" s="93" t="s">
        <v>9</v>
      </c>
      <c r="C72" s="94" t="s">
        <v>694</v>
      </c>
      <c r="D72" s="95" t="s">
        <v>4</v>
      </c>
      <c r="E72" s="86">
        <v>7</v>
      </c>
      <c r="F72" s="104"/>
      <c r="G72" s="98"/>
      <c r="H72" s="114"/>
      <c r="I72" s="87"/>
      <c r="J72" s="114"/>
      <c r="K72" s="99"/>
      <c r="L72" s="100"/>
      <c r="M72" s="101"/>
      <c r="N72" s="101"/>
      <c r="O72" s="101"/>
      <c r="P72" s="102"/>
    </row>
    <row r="73" spans="1:16" s="29" customFormat="1" ht="26.25">
      <c r="A73" s="92">
        <v>53</v>
      </c>
      <c r="B73" s="93" t="s">
        <v>9</v>
      </c>
      <c r="C73" s="94" t="s">
        <v>695</v>
      </c>
      <c r="D73" s="95" t="s">
        <v>4</v>
      </c>
      <c r="E73" s="86">
        <v>74</v>
      </c>
      <c r="F73" s="104"/>
      <c r="G73" s="98"/>
      <c r="H73" s="114"/>
      <c r="I73" s="87"/>
      <c r="J73" s="114"/>
      <c r="K73" s="99"/>
      <c r="L73" s="100"/>
      <c r="M73" s="101"/>
      <c r="N73" s="101"/>
      <c r="O73" s="101"/>
      <c r="P73" s="102"/>
    </row>
    <row r="74" spans="1:16" s="29" customFormat="1" ht="12.75">
      <c r="A74" s="92">
        <v>54</v>
      </c>
      <c r="B74" s="93" t="s">
        <v>9</v>
      </c>
      <c r="C74" s="94" t="s">
        <v>696</v>
      </c>
      <c r="D74" s="95" t="s">
        <v>4</v>
      </c>
      <c r="E74" s="86">
        <v>18</v>
      </c>
      <c r="F74" s="104"/>
      <c r="G74" s="98"/>
      <c r="H74" s="114"/>
      <c r="I74" s="87"/>
      <c r="J74" s="114"/>
      <c r="K74" s="99"/>
      <c r="L74" s="100"/>
      <c r="M74" s="101"/>
      <c r="N74" s="101"/>
      <c r="O74" s="101"/>
      <c r="P74" s="102"/>
    </row>
    <row r="75" spans="1:16" s="29" customFormat="1" ht="12.75">
      <c r="A75" s="92">
        <v>55</v>
      </c>
      <c r="B75" s="93" t="s">
        <v>9</v>
      </c>
      <c r="C75" s="94" t="s">
        <v>205</v>
      </c>
      <c r="D75" s="95" t="s">
        <v>31</v>
      </c>
      <c r="E75" s="130">
        <v>430</v>
      </c>
      <c r="F75" s="104"/>
      <c r="G75" s="98"/>
      <c r="H75" s="114"/>
      <c r="I75" s="87"/>
      <c r="J75" s="114"/>
      <c r="K75" s="99"/>
      <c r="L75" s="100"/>
      <c r="M75" s="101"/>
      <c r="N75" s="101"/>
      <c r="O75" s="101"/>
      <c r="P75" s="102"/>
    </row>
    <row r="76" spans="1:16" s="29" customFormat="1" ht="12.75">
      <c r="A76" s="92">
        <v>56</v>
      </c>
      <c r="B76" s="93" t="s">
        <v>9</v>
      </c>
      <c r="C76" s="94" t="s">
        <v>215</v>
      </c>
      <c r="D76" s="95" t="s">
        <v>31</v>
      </c>
      <c r="E76" s="130">
        <v>400</v>
      </c>
      <c r="F76" s="104"/>
      <c r="G76" s="98"/>
      <c r="H76" s="114"/>
      <c r="I76" s="87"/>
      <c r="J76" s="114"/>
      <c r="K76" s="99"/>
      <c r="L76" s="100"/>
      <c r="M76" s="101"/>
      <c r="N76" s="101"/>
      <c r="O76" s="101"/>
      <c r="P76" s="102"/>
    </row>
    <row r="77" spans="1:16" s="29" customFormat="1" ht="12.75">
      <c r="A77" s="92">
        <v>57</v>
      </c>
      <c r="B77" s="93" t="s">
        <v>9</v>
      </c>
      <c r="C77" s="94" t="s">
        <v>107</v>
      </c>
      <c r="D77" s="95" t="s">
        <v>4</v>
      </c>
      <c r="E77" s="86">
        <v>1</v>
      </c>
      <c r="F77" s="104"/>
      <c r="G77" s="98"/>
      <c r="H77" s="114"/>
      <c r="I77" s="87"/>
      <c r="J77" s="114"/>
      <c r="K77" s="99"/>
      <c r="L77" s="100"/>
      <c r="M77" s="101"/>
      <c r="N77" s="101"/>
      <c r="O77" s="101"/>
      <c r="P77" s="102"/>
    </row>
    <row r="78" spans="1:16" s="293" customFormat="1" ht="12.75">
      <c r="A78" s="232"/>
      <c r="B78" s="336"/>
      <c r="C78" s="337" t="s">
        <v>807</v>
      </c>
      <c r="D78" s="475"/>
      <c r="E78" s="475"/>
      <c r="F78" s="287"/>
      <c r="G78" s="287"/>
      <c r="H78" s="287"/>
      <c r="I78" s="288">
        <v>0</v>
      </c>
      <c r="J78" s="287"/>
      <c r="K78" s="287"/>
      <c r="L78" s="338"/>
      <c r="M78" s="248"/>
      <c r="N78" s="248"/>
      <c r="O78" s="248"/>
      <c r="P78" s="248"/>
    </row>
    <row r="79" spans="1:16" s="31" customFormat="1" ht="12.75">
      <c r="A79" s="83"/>
      <c r="B79" s="123"/>
      <c r="C79" s="124"/>
      <c r="D79" s="54"/>
      <c r="E79" s="54"/>
      <c r="F79" s="55"/>
      <c r="G79" s="55"/>
      <c r="H79" s="55"/>
      <c r="I79" s="55"/>
      <c r="J79" s="125" t="s">
        <v>139</v>
      </c>
      <c r="K79" s="55"/>
      <c r="L79" s="126">
        <f>SUM(L16:L78)</f>
        <v>0</v>
      </c>
      <c r="M79" s="142">
        <f>SUM(M16:M78)</f>
        <v>0</v>
      </c>
      <c r="N79" s="142">
        <f>SUM(N16:N78)</f>
        <v>0</v>
      </c>
      <c r="O79" s="142">
        <f>SUM(O16:O78)</f>
        <v>0</v>
      </c>
      <c r="P79" s="142">
        <f>SUM(P16:P78)</f>
        <v>0</v>
      </c>
    </row>
    <row r="80" spans="1:16" s="68" customFormat="1" ht="12.75">
      <c r="A80" s="33"/>
      <c r="B80" s="69"/>
      <c r="C80" s="70"/>
      <c r="D80" s="35"/>
      <c r="E80" s="35"/>
      <c r="F80" s="36"/>
      <c r="G80" s="36"/>
      <c r="H80" s="36"/>
      <c r="I80" s="35"/>
      <c r="J80" s="42"/>
      <c r="K80" s="36"/>
      <c r="L80" s="37"/>
      <c r="M80" s="38"/>
      <c r="N80" s="38"/>
      <c r="O80" s="38"/>
      <c r="P80" s="38"/>
    </row>
    <row r="81" spans="1:16" s="68" customFormat="1" ht="12.75">
      <c r="A81" s="39"/>
      <c r="B81" s="67"/>
      <c r="C81" s="34"/>
      <c r="D81" s="40"/>
      <c r="E81" s="40"/>
      <c r="F81" s="4"/>
      <c r="G81" s="4"/>
      <c r="H81" s="4"/>
      <c r="I81" s="40"/>
      <c r="J81" s="4"/>
      <c r="K81" s="4"/>
      <c r="L81" s="41"/>
      <c r="M81" s="4"/>
      <c r="N81" s="4"/>
      <c r="O81" s="42"/>
      <c r="P81" s="43"/>
    </row>
    <row r="82" spans="1:16" s="71" customFormat="1" ht="13.5">
      <c r="A82" s="1"/>
      <c r="B82" s="14"/>
      <c r="C82" s="46" t="s">
        <v>41</v>
      </c>
      <c r="D82" s="46"/>
      <c r="E82" s="2"/>
      <c r="F82" s="4"/>
      <c r="G82" s="2"/>
      <c r="H82" s="2"/>
      <c r="I82" s="46"/>
      <c r="J82" s="2"/>
      <c r="K82" s="2"/>
      <c r="L82" s="2"/>
      <c r="M82" s="46"/>
      <c r="N82" s="2"/>
      <c r="O82" s="31"/>
      <c r="P82" s="2"/>
    </row>
    <row r="83" spans="1:16" s="32" customFormat="1" ht="12.75">
      <c r="A83" s="1"/>
      <c r="B83" s="14"/>
      <c r="C83" s="2" t="s">
        <v>719</v>
      </c>
      <c r="D83" s="2"/>
      <c r="E83" s="2"/>
      <c r="F83" s="4"/>
      <c r="G83" s="2"/>
      <c r="H83" s="2"/>
      <c r="I83" s="2"/>
      <c r="J83" s="2"/>
      <c r="K83" s="2"/>
      <c r="L83" s="2"/>
      <c r="M83" s="31"/>
      <c r="N83" s="2"/>
      <c r="O83" s="31"/>
      <c r="P83" s="2"/>
    </row>
    <row r="84" spans="1:16" s="32" customFormat="1" ht="12.75">
      <c r="A84" s="1"/>
      <c r="B84" s="67"/>
      <c r="C84" s="2"/>
      <c r="D84" s="2"/>
      <c r="E84" s="3"/>
      <c r="F84" s="4"/>
      <c r="G84" s="2"/>
      <c r="H84" s="2"/>
      <c r="I84" s="2"/>
      <c r="J84" s="2"/>
      <c r="K84" s="2"/>
      <c r="L84" s="5"/>
      <c r="M84" s="31"/>
      <c r="N84" s="2"/>
      <c r="O84" s="31"/>
      <c r="P84" s="2"/>
    </row>
    <row r="85" spans="13:15" ht="12.75">
      <c r="M85" s="31"/>
      <c r="O85" s="31"/>
    </row>
    <row r="86" spans="13:15" ht="12.75">
      <c r="M86" s="31"/>
      <c r="O86" s="31"/>
    </row>
    <row r="87" spans="13:15" ht="12.75">
      <c r="M87" s="31"/>
      <c r="O87" s="31"/>
    </row>
    <row r="88" spans="13:15" ht="12.75">
      <c r="M88" s="31"/>
      <c r="O88" s="31"/>
    </row>
    <row r="89" spans="13:15" ht="12.75">
      <c r="M89" s="31"/>
      <c r="O89" s="31"/>
    </row>
    <row r="90" spans="13:15" ht="12.75">
      <c r="M90" s="31"/>
      <c r="O90" s="31"/>
    </row>
    <row r="91" spans="13:15" ht="12.75">
      <c r="M91" s="31"/>
      <c r="O91" s="31"/>
    </row>
    <row r="92" spans="13:15" ht="12.75">
      <c r="M92" s="31"/>
      <c r="O92" s="31"/>
    </row>
    <row r="93" spans="13:15" ht="12.75">
      <c r="M93" s="31"/>
      <c r="O93" s="31"/>
    </row>
    <row r="94" spans="13:15" ht="12.75">
      <c r="M94" s="31"/>
      <c r="O94" s="31"/>
    </row>
    <row r="95" spans="13:15" ht="12.75">
      <c r="M95" s="31"/>
      <c r="O95" s="31"/>
    </row>
    <row r="96" spans="13:15" ht="12.75">
      <c r="M96" s="31"/>
      <c r="O96" s="31"/>
    </row>
    <row r="97" spans="13:15" ht="12.75">
      <c r="M97" s="31"/>
      <c r="O97" s="31"/>
    </row>
    <row r="98" spans="13:15" ht="12.75">
      <c r="M98" s="31"/>
      <c r="O98" s="31"/>
    </row>
    <row r="99" spans="13:15" ht="12.75">
      <c r="M99" s="31"/>
      <c r="O99" s="31"/>
    </row>
    <row r="100" spans="13:15" ht="12.75">
      <c r="M100" s="31"/>
      <c r="O100" s="31"/>
    </row>
    <row r="101" spans="13:15" ht="12.75">
      <c r="M101" s="31"/>
      <c r="O101" s="31"/>
    </row>
    <row r="102" spans="13:15" ht="12.75">
      <c r="M102" s="31"/>
      <c r="O102" s="31"/>
    </row>
  </sheetData>
  <sheetProtection/>
  <mergeCells count="22">
    <mergeCell ref="P13:P14"/>
    <mergeCell ref="H13:H14"/>
    <mergeCell ref="I13:I14"/>
    <mergeCell ref="J13:J14"/>
    <mergeCell ref="K13:K14"/>
    <mergeCell ref="L13:L14"/>
    <mergeCell ref="E13:E14"/>
    <mergeCell ref="F13:F14"/>
    <mergeCell ref="G13:G14"/>
    <mergeCell ref="M13:M14"/>
    <mergeCell ref="N13:N14"/>
    <mergeCell ref="O13:O14"/>
    <mergeCell ref="C3:P3"/>
    <mergeCell ref="C4:P4"/>
    <mergeCell ref="C5:P5"/>
    <mergeCell ref="C6:P6"/>
    <mergeCell ref="C7:P7"/>
    <mergeCell ref="A12:A14"/>
    <mergeCell ref="B12:B14"/>
    <mergeCell ref="D12:K12"/>
    <mergeCell ref="L12:P12"/>
    <mergeCell ref="D13:D14"/>
  </mergeCells>
  <printOptions horizontalCentered="1"/>
  <pageMargins left="0" right="0" top="0.5511811023622047" bottom="0.5511811023622047" header="0.31496062992125984" footer="0.31496062992125984"/>
  <pageSetup horizontalDpi="600" verticalDpi="600" orientation="landscape"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H56"/>
  <sheetViews>
    <sheetView showZeros="0" zoomScaleSheetLayoutView="90" zoomScalePageLayoutView="0" workbookViewId="0" topLeftCell="C1">
      <selection activeCell="N22" sqref="N22"/>
    </sheetView>
  </sheetViews>
  <sheetFormatPr defaultColWidth="9.140625" defaultRowHeight="12.75"/>
  <cols>
    <col min="1" max="1" width="5.00390625" style="185" customWidth="1"/>
    <col min="2" max="2" width="8.57421875" style="185" customWidth="1"/>
    <col min="3" max="3" width="35.28125" style="185" customWidth="1"/>
    <col min="4" max="4" width="14.8515625" style="185" customWidth="1"/>
    <col min="5" max="5" width="11.57421875" style="185" customWidth="1"/>
    <col min="6" max="6" width="14.8515625" style="185" customWidth="1"/>
    <col min="7" max="7" width="11.421875" style="185" customWidth="1"/>
    <col min="8" max="8" width="11.8515625" style="185" customWidth="1"/>
    <col min="9" max="16384" width="9.140625" style="185" customWidth="1"/>
  </cols>
  <sheetData>
    <row r="1" spans="1:3" s="4" customFormat="1" ht="12.75">
      <c r="A1" s="537"/>
      <c r="B1" s="537"/>
      <c r="C1" s="537"/>
    </row>
    <row r="2" spans="1:8" s="4" customFormat="1" ht="15">
      <c r="A2" s="603" t="s">
        <v>723</v>
      </c>
      <c r="B2" s="603"/>
      <c r="C2" s="603"/>
      <c r="D2" s="603"/>
      <c r="E2" s="603"/>
      <c r="F2" s="603"/>
      <c r="G2" s="603"/>
      <c r="H2" s="603"/>
    </row>
    <row r="3" spans="1:8" s="540" customFormat="1" ht="15.75" customHeight="1">
      <c r="A3" s="538" t="s">
        <v>709</v>
      </c>
      <c r="B3" s="539"/>
      <c r="C3" s="604" t="s">
        <v>716</v>
      </c>
      <c r="D3" s="604"/>
      <c r="E3" s="604"/>
      <c r="F3" s="604"/>
      <c r="G3" s="604"/>
      <c r="H3" s="604"/>
    </row>
    <row r="4" spans="1:8" s="540" customFormat="1" ht="15.75" customHeight="1">
      <c r="A4" s="538" t="s">
        <v>724</v>
      </c>
      <c r="B4" s="541"/>
      <c r="C4" s="610" t="s">
        <v>715</v>
      </c>
      <c r="D4" s="610"/>
      <c r="E4" s="610"/>
      <c r="F4" s="610"/>
      <c r="G4" s="610"/>
      <c r="H4" s="610"/>
    </row>
    <row r="5" spans="1:8" s="540" customFormat="1" ht="15.75" customHeight="1">
      <c r="A5" s="538" t="s">
        <v>710</v>
      </c>
      <c r="B5" s="546"/>
      <c r="C5" s="606" t="s">
        <v>717</v>
      </c>
      <c r="D5" s="606"/>
      <c r="E5" s="606"/>
      <c r="F5" s="606"/>
      <c r="G5" s="606"/>
      <c r="H5" s="606"/>
    </row>
    <row r="6" spans="1:8" s="540" customFormat="1" ht="15.75" customHeight="1">
      <c r="A6" s="538" t="s">
        <v>711</v>
      </c>
      <c r="B6" s="541"/>
      <c r="C6" s="610" t="s">
        <v>715</v>
      </c>
      <c r="D6" s="610"/>
      <c r="E6" s="610"/>
      <c r="F6" s="610"/>
      <c r="G6" s="610"/>
      <c r="H6" s="610"/>
    </row>
    <row r="7" spans="1:8" s="544" customFormat="1" ht="15.75" customHeight="1">
      <c r="A7" s="543" t="s">
        <v>712</v>
      </c>
      <c r="B7" s="542"/>
      <c r="C7" s="605" t="s">
        <v>809</v>
      </c>
      <c r="D7" s="605"/>
      <c r="E7" s="605"/>
      <c r="F7" s="605"/>
      <c r="G7" s="605"/>
      <c r="H7" s="605"/>
    </row>
    <row r="8" s="2" customFormat="1" ht="13.5">
      <c r="A8" s="51"/>
    </row>
    <row r="9" spans="2:3" s="2" customFormat="1" ht="12.75">
      <c r="B9" s="545" t="s">
        <v>713</v>
      </c>
      <c r="C9" s="49"/>
    </row>
    <row r="10" spans="1:2" ht="12.75">
      <c r="A10" s="186"/>
      <c r="B10" s="186"/>
    </row>
    <row r="11" spans="2:4" ht="12.75">
      <c r="B11" s="187"/>
      <c r="C11" s="188" t="s">
        <v>74</v>
      </c>
      <c r="D11" s="224">
        <f>D32</f>
        <v>0</v>
      </c>
    </row>
    <row r="12" spans="3:4" ht="13.5" customHeight="1">
      <c r="C12" s="188" t="s">
        <v>47</v>
      </c>
      <c r="D12" s="189">
        <f>H28</f>
        <v>0</v>
      </c>
    </row>
    <row r="13" spans="1:8" ht="18" customHeight="1">
      <c r="A13" s="607" t="s">
        <v>48</v>
      </c>
      <c r="B13" s="607" t="s">
        <v>134</v>
      </c>
      <c r="C13" s="607" t="s">
        <v>49</v>
      </c>
      <c r="D13" s="607" t="s">
        <v>21</v>
      </c>
      <c r="E13" s="611" t="s">
        <v>50</v>
      </c>
      <c r="F13" s="612"/>
      <c r="G13" s="613"/>
      <c r="H13" s="607" t="s">
        <v>51</v>
      </c>
    </row>
    <row r="14" spans="1:8" s="190" customFormat="1" ht="12.75">
      <c r="A14" s="608"/>
      <c r="B14" s="608"/>
      <c r="C14" s="608"/>
      <c r="D14" s="608"/>
      <c r="E14" s="607" t="s">
        <v>71</v>
      </c>
      <c r="F14" s="607" t="s">
        <v>135</v>
      </c>
      <c r="G14" s="607" t="s">
        <v>72</v>
      </c>
      <c r="H14" s="608"/>
    </row>
    <row r="15" spans="1:8" s="190" customFormat="1" ht="12.75">
      <c r="A15" s="608"/>
      <c r="B15" s="608"/>
      <c r="C15" s="608"/>
      <c r="D15" s="191" t="s">
        <v>73</v>
      </c>
      <c r="E15" s="608"/>
      <c r="F15" s="608"/>
      <c r="G15" s="608"/>
      <c r="H15" s="608"/>
    </row>
    <row r="16" spans="1:8" s="190" customFormat="1" ht="12.75">
      <c r="A16" s="192"/>
      <c r="B16" s="192"/>
      <c r="C16" s="192"/>
      <c r="D16" s="192"/>
      <c r="E16" s="192"/>
      <c r="F16" s="192"/>
      <c r="G16" s="193"/>
      <c r="H16" s="192"/>
    </row>
    <row r="17" spans="1:8" s="163" customFormat="1" ht="12.75">
      <c r="A17" s="128">
        <v>1</v>
      </c>
      <c r="B17" s="194">
        <v>1</v>
      </c>
      <c r="C17" s="195" t="str">
        <f>'Tāme Nr.1 '!H2</f>
        <v>Būvlaukuma iekārtošana un uzturēšana</v>
      </c>
      <c r="D17" s="196"/>
      <c r="E17" s="197"/>
      <c r="F17" s="197"/>
      <c r="G17" s="197"/>
      <c r="H17" s="198"/>
    </row>
    <row r="18" spans="1:8" s="163" customFormat="1" ht="12.75">
      <c r="A18" s="128">
        <f>A17+1</f>
        <v>2</v>
      </c>
      <c r="B18" s="194">
        <f>B17+1</f>
        <v>2</v>
      </c>
      <c r="C18" s="195" t="s">
        <v>217</v>
      </c>
      <c r="D18" s="196"/>
      <c r="E18" s="197"/>
      <c r="F18" s="197"/>
      <c r="G18" s="197"/>
      <c r="H18" s="198"/>
    </row>
    <row r="19" spans="1:8" s="163" customFormat="1" ht="12.75">
      <c r="A19" s="128">
        <f aca="true" t="shared" si="0" ref="A19:A26">A18+1</f>
        <v>3</v>
      </c>
      <c r="B19" s="194">
        <f aca="true" t="shared" si="1" ref="B19:B24">B18+1</f>
        <v>3</v>
      </c>
      <c r="C19" s="195" t="str">
        <f>'Tāme Nr.3logi'!H2</f>
        <v>Logu un durvju montāža</v>
      </c>
      <c r="D19" s="196"/>
      <c r="E19" s="197"/>
      <c r="F19" s="197"/>
      <c r="G19" s="197"/>
      <c r="H19" s="198"/>
    </row>
    <row r="20" spans="1:8" s="163" customFormat="1" ht="12.75">
      <c r="A20" s="128">
        <f t="shared" si="0"/>
        <v>4</v>
      </c>
      <c r="B20" s="194">
        <f t="shared" si="1"/>
        <v>4</v>
      </c>
      <c r="C20" s="195" t="str">
        <f>'Tāme Nr.4 fasāde'!H3</f>
        <v>Ēkas fasāžu apdares darbi </v>
      </c>
      <c r="D20" s="196"/>
      <c r="E20" s="197"/>
      <c r="F20" s="197"/>
      <c r="G20" s="197"/>
      <c r="H20" s="198"/>
    </row>
    <row r="21" spans="1:8" s="163" customFormat="1" ht="12.75">
      <c r="A21" s="128">
        <f t="shared" si="0"/>
        <v>5</v>
      </c>
      <c r="B21" s="194">
        <f t="shared" si="1"/>
        <v>5</v>
      </c>
      <c r="C21" s="195" t="str">
        <f>'Tāme Nr.5 Ieejas'!H2</f>
        <v>Ieejas mezgla rekonstrukcijas darbi </v>
      </c>
      <c r="D21" s="196"/>
      <c r="E21" s="197"/>
      <c r="F21" s="197"/>
      <c r="G21" s="197"/>
      <c r="H21" s="198"/>
    </row>
    <row r="22" spans="1:8" s="163" customFormat="1" ht="12.75">
      <c r="A22" s="128">
        <f t="shared" si="0"/>
        <v>6</v>
      </c>
      <c r="B22" s="194">
        <f t="shared" si="1"/>
        <v>6</v>
      </c>
      <c r="C22" s="195" t="str">
        <f>'Tāme Nr.6 Balkoni'!H2</f>
        <v>Balkonu apdare</v>
      </c>
      <c r="D22" s="196"/>
      <c r="E22" s="197"/>
      <c r="F22" s="197"/>
      <c r="G22" s="197"/>
      <c r="H22" s="198"/>
    </row>
    <row r="23" spans="1:8" s="163" customFormat="1" ht="12.75">
      <c r="A23" s="128">
        <f t="shared" si="0"/>
        <v>7</v>
      </c>
      <c r="B23" s="194">
        <f t="shared" si="1"/>
        <v>7</v>
      </c>
      <c r="C23" s="195" t="str">
        <f>'Tāme Nr.7.jumts'!H2</f>
        <v>Ēkas jumta rekonstrukcijas darbi </v>
      </c>
      <c r="D23" s="196"/>
      <c r="E23" s="197"/>
      <c r="F23" s="197"/>
      <c r="G23" s="197"/>
      <c r="H23" s="198"/>
    </row>
    <row r="24" spans="1:8" s="163" customFormat="1" ht="12.75">
      <c r="A24" s="128">
        <f t="shared" si="0"/>
        <v>8</v>
      </c>
      <c r="B24" s="194">
        <f t="shared" si="1"/>
        <v>8</v>
      </c>
      <c r="C24" s="195" t="str">
        <f>'Tāme Nr.8 Pagrabs'!H2</f>
        <v>Pagraba pārseguma siltināšana</v>
      </c>
      <c r="D24" s="196"/>
      <c r="E24" s="197"/>
      <c r="F24" s="197"/>
      <c r="G24" s="197"/>
      <c r="H24" s="198"/>
    </row>
    <row r="25" spans="1:8" s="163" customFormat="1" ht="12.75">
      <c r="A25" s="128">
        <f t="shared" si="0"/>
        <v>9</v>
      </c>
      <c r="B25" s="194">
        <f>B24+1</f>
        <v>9</v>
      </c>
      <c r="C25" s="195" t="s">
        <v>582</v>
      </c>
      <c r="D25" s="196"/>
      <c r="E25" s="197"/>
      <c r="F25" s="197"/>
      <c r="G25" s="197"/>
      <c r="H25" s="198"/>
    </row>
    <row r="26" spans="1:8" s="163" customFormat="1" ht="26.25">
      <c r="A26" s="128">
        <f t="shared" si="0"/>
        <v>10</v>
      </c>
      <c r="B26" s="194">
        <f>B25+1</f>
        <v>10</v>
      </c>
      <c r="C26" s="552" t="s">
        <v>714</v>
      </c>
      <c r="D26" s="196"/>
      <c r="E26" s="197"/>
      <c r="F26" s="197"/>
      <c r="G26" s="197"/>
      <c r="H26" s="198"/>
    </row>
    <row r="27" spans="1:8" ht="8.25" customHeight="1">
      <c r="A27" s="199"/>
      <c r="B27" s="200"/>
      <c r="C27" s="244"/>
      <c r="D27" s="201"/>
      <c r="E27" s="202"/>
      <c r="F27" s="202"/>
      <c r="G27" s="202"/>
      <c r="H27" s="203"/>
    </row>
    <row r="28" spans="1:8" s="160" customFormat="1" ht="12.75">
      <c r="A28" s="240"/>
      <c r="B28" s="240"/>
      <c r="C28" s="241"/>
      <c r="D28" s="242">
        <f>SUM(D17:D27)</f>
        <v>0</v>
      </c>
      <c r="E28" s="242">
        <f>SUM(E17:E27)</f>
        <v>0</v>
      </c>
      <c r="F28" s="242">
        <f>SUM(F17:F27)</f>
        <v>0</v>
      </c>
      <c r="G28" s="242">
        <f>SUM(G17:G27)</f>
        <v>0</v>
      </c>
      <c r="H28" s="243">
        <f>SUM(H17:H27)</f>
        <v>0</v>
      </c>
    </row>
    <row r="29" spans="1:8" ht="15">
      <c r="A29" s="204"/>
      <c r="B29" s="205"/>
      <c r="C29" s="205" t="s">
        <v>720</v>
      </c>
      <c r="D29" s="206">
        <f>ROUND(D28*0.07,2)</f>
        <v>0</v>
      </c>
      <c r="E29" s="207"/>
      <c r="F29" s="208"/>
      <c r="G29" s="207"/>
      <c r="H29" s="209"/>
    </row>
    <row r="30" spans="1:7" ht="15">
      <c r="A30" s="210"/>
      <c r="B30" s="211"/>
      <c r="C30" s="212" t="s">
        <v>52</v>
      </c>
      <c r="D30" s="213">
        <f>D29*0.03</f>
        <v>0</v>
      </c>
      <c r="E30" s="214"/>
      <c r="F30" s="214"/>
      <c r="G30" s="214"/>
    </row>
    <row r="31" spans="1:7" ht="15">
      <c r="A31" s="215"/>
      <c r="B31" s="211"/>
      <c r="C31" s="216" t="s">
        <v>721</v>
      </c>
      <c r="D31" s="217">
        <f>ROUND(D28*0.05,2)</f>
        <v>0</v>
      </c>
      <c r="E31" s="214"/>
      <c r="F31" s="214"/>
      <c r="G31" s="214"/>
    </row>
    <row r="32" spans="1:4" ht="15">
      <c r="A32" s="218"/>
      <c r="B32" s="219"/>
      <c r="C32" s="220" t="s">
        <v>53</v>
      </c>
      <c r="D32" s="221">
        <f>D28+D29+D31</f>
        <v>0</v>
      </c>
    </row>
    <row r="33" spans="1:4" ht="15">
      <c r="A33" s="591"/>
      <c r="B33" s="592"/>
      <c r="C33" s="591"/>
      <c r="D33" s="593"/>
    </row>
    <row r="34" spans="1:8" ht="49.5" customHeight="1">
      <c r="A34" s="609" t="s">
        <v>808</v>
      </c>
      <c r="B34" s="609"/>
      <c r="C34" s="609"/>
      <c r="D34" s="609"/>
      <c r="E34" s="609"/>
      <c r="F34" s="609"/>
      <c r="G34" s="609"/>
      <c r="H34" s="594"/>
    </row>
    <row r="35" spans="1:4" ht="15">
      <c r="A35" s="591"/>
      <c r="B35" s="592"/>
      <c r="C35" s="591"/>
      <c r="D35" s="593"/>
    </row>
    <row r="36" ht="12.75">
      <c r="H36" s="209">
        <f>SUM(D26:D26)</f>
        <v>0</v>
      </c>
    </row>
    <row r="37" ht="12.75">
      <c r="C37" s="550" t="s">
        <v>718</v>
      </c>
    </row>
    <row r="38" ht="12.75">
      <c r="C38" s="551" t="s">
        <v>719</v>
      </c>
    </row>
    <row r="39" ht="12.75">
      <c r="C39" s="551"/>
    </row>
    <row r="40" ht="12.75">
      <c r="C40" s="551" t="str">
        <f>KOPTĀME!B41</f>
        <v>Pārbaudīja:</v>
      </c>
    </row>
    <row r="56" ht="12.75">
      <c r="B56" s="185" t="s">
        <v>54</v>
      </c>
    </row>
  </sheetData>
  <sheetProtection/>
  <mergeCells count="16">
    <mergeCell ref="A34:G34"/>
    <mergeCell ref="C7:H7"/>
    <mergeCell ref="A2:H2"/>
    <mergeCell ref="C3:H3"/>
    <mergeCell ref="C4:H4"/>
    <mergeCell ref="C5:H5"/>
    <mergeCell ref="C6:H6"/>
    <mergeCell ref="G14:G15"/>
    <mergeCell ref="E13:G13"/>
    <mergeCell ref="H13:H15"/>
    <mergeCell ref="E14:E15"/>
    <mergeCell ref="A13:A15"/>
    <mergeCell ref="B13:B15"/>
    <mergeCell ref="C13:C15"/>
    <mergeCell ref="D13:D14"/>
    <mergeCell ref="F14:F15"/>
  </mergeCells>
  <printOptions horizontalCentered="1"/>
  <pageMargins left="0.551181102362205" right="0" top="0.78740157480315" bottom="0.78740157480315" header="0.511811023622047" footer="0.511811023622047"/>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sheetPr>
  <dimension ref="A1:P72"/>
  <sheetViews>
    <sheetView showZeros="0" zoomScale="90" zoomScaleNormal="90" zoomScaleSheetLayoutView="90" zoomScalePageLayoutView="0" workbookViewId="0" topLeftCell="A10">
      <selection activeCell="J31" sqref="J31"/>
    </sheetView>
  </sheetViews>
  <sheetFormatPr defaultColWidth="9.140625" defaultRowHeight="12.75"/>
  <cols>
    <col min="1" max="1" width="6.00390625" style="13" customWidth="1"/>
    <col min="2" max="2" width="6.140625" style="14" customWidth="1"/>
    <col min="3" max="3" width="43.28125" style="2" customWidth="1"/>
    <col min="4" max="5" width="7.421875" style="2" customWidth="1"/>
    <col min="6" max="6" width="7.140625" style="4" customWidth="1"/>
    <col min="7" max="7" width="7.7109375" style="2" customWidth="1"/>
    <col min="8" max="8" width="8.28125" style="2" customWidth="1"/>
    <col min="9" max="9" width="8.140625" style="2" customWidth="1"/>
    <col min="10" max="10" width="8.00390625" style="2" customWidth="1"/>
    <col min="11" max="11" width="8.8515625" style="2" customWidth="1"/>
    <col min="12" max="12" width="9.28125" style="2" customWidth="1"/>
    <col min="13" max="14" width="10.28125" style="2" customWidth="1"/>
    <col min="15" max="15" width="10.7109375" style="2" customWidth="1"/>
    <col min="16" max="16" width="11.421875" style="2" customWidth="1"/>
    <col min="17" max="16384" width="9.140625" style="2" customWidth="1"/>
  </cols>
  <sheetData>
    <row r="1" spans="4:12" ht="15">
      <c r="D1" s="556"/>
      <c r="E1" s="556"/>
      <c r="F1" s="557"/>
      <c r="G1" s="556"/>
      <c r="H1" s="558" t="s">
        <v>1</v>
      </c>
      <c r="I1" s="556"/>
      <c r="J1" s="556"/>
      <c r="K1" s="556"/>
      <c r="L1" s="556"/>
    </row>
    <row r="2" spans="4:12" ht="15">
      <c r="D2" s="556"/>
      <c r="E2" s="556"/>
      <c r="F2" s="557"/>
      <c r="G2" s="556"/>
      <c r="H2" s="559" t="s">
        <v>7</v>
      </c>
      <c r="I2" s="556"/>
      <c r="J2" s="556"/>
      <c r="K2" s="556"/>
      <c r="L2" s="556"/>
    </row>
    <row r="3" spans="1:16" s="540" customFormat="1" ht="15.75" customHeight="1">
      <c r="A3" s="553" t="s">
        <v>709</v>
      </c>
      <c r="B3" s="539"/>
      <c r="C3" s="604" t="s">
        <v>716</v>
      </c>
      <c r="D3" s="604"/>
      <c r="E3" s="604"/>
      <c r="F3" s="604"/>
      <c r="G3" s="604"/>
      <c r="H3" s="604"/>
      <c r="I3" s="604"/>
      <c r="J3" s="604"/>
      <c r="K3" s="604"/>
      <c r="L3" s="604"/>
      <c r="M3" s="604"/>
      <c r="N3" s="604"/>
      <c r="O3" s="604"/>
      <c r="P3" s="604"/>
    </row>
    <row r="4" spans="1:16" s="540" customFormat="1" ht="15.75" customHeight="1">
      <c r="A4" s="538" t="s">
        <v>724</v>
      </c>
      <c r="B4" s="541"/>
      <c r="C4" s="610" t="s">
        <v>715</v>
      </c>
      <c r="D4" s="610"/>
      <c r="E4" s="610"/>
      <c r="F4" s="610"/>
      <c r="G4" s="610"/>
      <c r="H4" s="610"/>
      <c r="I4" s="610"/>
      <c r="J4" s="610"/>
      <c r="K4" s="610"/>
      <c r="L4" s="610"/>
      <c r="M4" s="610"/>
      <c r="N4" s="610"/>
      <c r="O4" s="610"/>
      <c r="P4" s="610"/>
    </row>
    <row r="5" spans="1:16" s="540" customFormat="1" ht="15.75" customHeight="1">
      <c r="A5" s="538" t="s">
        <v>710</v>
      </c>
      <c r="B5" s="546"/>
      <c r="C5" s="606" t="s">
        <v>717</v>
      </c>
      <c r="D5" s="606"/>
      <c r="E5" s="606"/>
      <c r="F5" s="606"/>
      <c r="G5" s="606"/>
      <c r="H5" s="606"/>
      <c r="I5" s="606"/>
      <c r="J5" s="606"/>
      <c r="K5" s="606"/>
      <c r="L5" s="606"/>
      <c r="M5" s="606"/>
      <c r="N5" s="606"/>
      <c r="O5" s="606"/>
      <c r="P5" s="606"/>
    </row>
    <row r="6" spans="1:16" s="540" customFormat="1" ht="15.75" customHeight="1">
      <c r="A6" s="538" t="s">
        <v>711</v>
      </c>
      <c r="B6" s="541"/>
      <c r="C6" s="610" t="s">
        <v>715</v>
      </c>
      <c r="D6" s="610"/>
      <c r="E6" s="610"/>
      <c r="F6" s="610"/>
      <c r="G6" s="610"/>
      <c r="H6" s="610"/>
      <c r="I6" s="610"/>
      <c r="J6" s="610"/>
      <c r="K6" s="610"/>
      <c r="L6" s="610"/>
      <c r="M6" s="610"/>
      <c r="N6" s="610"/>
      <c r="O6" s="610"/>
      <c r="P6" s="610"/>
    </row>
    <row r="7" spans="1:16" s="544" customFormat="1" ht="15.75" customHeight="1">
      <c r="A7" s="543" t="s">
        <v>712</v>
      </c>
      <c r="B7" s="542"/>
      <c r="C7" s="605" t="s">
        <v>809</v>
      </c>
      <c r="D7" s="605"/>
      <c r="E7" s="605"/>
      <c r="F7" s="605"/>
      <c r="G7" s="605"/>
      <c r="H7" s="605"/>
      <c r="I7" s="605"/>
      <c r="J7" s="605"/>
      <c r="K7" s="605"/>
      <c r="L7" s="605"/>
      <c r="M7" s="605"/>
      <c r="N7" s="605"/>
      <c r="O7" s="605"/>
      <c r="P7" s="605"/>
    </row>
    <row r="8" spans="1:6" ht="13.5">
      <c r="A8" s="51"/>
      <c r="B8" s="2"/>
      <c r="F8" s="2"/>
    </row>
    <row r="9" spans="1:6" ht="12.75">
      <c r="A9" s="2"/>
      <c r="B9" s="545" t="s">
        <v>713</v>
      </c>
      <c r="C9" s="49"/>
      <c r="F9" s="2"/>
    </row>
    <row r="10" spans="3:16" ht="12.75">
      <c r="C10" s="11"/>
      <c r="D10" s="12"/>
      <c r="N10" s="9" t="s">
        <v>21</v>
      </c>
      <c r="O10" s="15">
        <f>P40</f>
        <v>0</v>
      </c>
      <c r="P10" s="2" t="s">
        <v>79</v>
      </c>
    </row>
    <row r="11" spans="1:16" s="17" customFormat="1" ht="13.5">
      <c r="A11" s="72"/>
      <c r="B11" s="73"/>
      <c r="F11" s="19"/>
      <c r="M11" s="21">
        <f>KOPTĀME!C15</f>
        <v>0</v>
      </c>
      <c r="P11" s="22"/>
    </row>
    <row r="12" spans="1:16" s="17" customFormat="1" ht="6" customHeight="1">
      <c r="A12" s="72"/>
      <c r="B12" s="73"/>
      <c r="F12" s="19"/>
      <c r="P12" s="22"/>
    </row>
    <row r="13" spans="1:16" s="547" customFormat="1" ht="11.25">
      <c r="A13" s="621" t="s">
        <v>8</v>
      </c>
      <c r="B13" s="624" t="s">
        <v>137</v>
      </c>
      <c r="C13" s="560"/>
      <c r="D13" s="616" t="s">
        <v>23</v>
      </c>
      <c r="E13" s="617"/>
      <c r="F13" s="617"/>
      <c r="G13" s="617"/>
      <c r="H13" s="617"/>
      <c r="I13" s="617"/>
      <c r="J13" s="617"/>
      <c r="K13" s="618"/>
      <c r="L13" s="616" t="s">
        <v>24</v>
      </c>
      <c r="M13" s="617"/>
      <c r="N13" s="617"/>
      <c r="O13" s="617"/>
      <c r="P13" s="618"/>
    </row>
    <row r="14" spans="1:16" s="547" customFormat="1" ht="59.25" customHeight="1">
      <c r="A14" s="622"/>
      <c r="B14" s="625"/>
      <c r="C14" s="561" t="s">
        <v>25</v>
      </c>
      <c r="D14" s="629" t="s">
        <v>26</v>
      </c>
      <c r="E14" s="614" t="s">
        <v>27</v>
      </c>
      <c r="F14" s="614" t="s">
        <v>28</v>
      </c>
      <c r="G14" s="614" t="s">
        <v>138</v>
      </c>
      <c r="H14" s="614" t="s">
        <v>75</v>
      </c>
      <c r="I14" s="614" t="s">
        <v>136</v>
      </c>
      <c r="J14" s="614" t="s">
        <v>76</v>
      </c>
      <c r="K14" s="627" t="s">
        <v>77</v>
      </c>
      <c r="L14" s="614" t="s">
        <v>29</v>
      </c>
      <c r="M14" s="614" t="s">
        <v>75</v>
      </c>
      <c r="N14" s="614" t="s">
        <v>136</v>
      </c>
      <c r="O14" s="614" t="s">
        <v>76</v>
      </c>
      <c r="P14" s="619" t="s">
        <v>78</v>
      </c>
    </row>
    <row r="15" spans="1:16" s="547" customFormat="1" ht="18" customHeight="1">
      <c r="A15" s="623"/>
      <c r="B15" s="626"/>
      <c r="C15" s="562"/>
      <c r="D15" s="630"/>
      <c r="E15" s="615"/>
      <c r="F15" s="615"/>
      <c r="G15" s="615"/>
      <c r="H15" s="615"/>
      <c r="I15" s="615"/>
      <c r="J15" s="615"/>
      <c r="K15" s="628"/>
      <c r="L15" s="615"/>
      <c r="M15" s="615"/>
      <c r="N15" s="615"/>
      <c r="O15" s="615"/>
      <c r="P15" s="620"/>
    </row>
    <row r="16" spans="1:16" s="27" customFormat="1" ht="8.25">
      <c r="A16" s="74">
        <v>1</v>
      </c>
      <c r="B16" s="75">
        <v>2</v>
      </c>
      <c r="C16" s="23">
        <v>3</v>
      </c>
      <c r="D16" s="23">
        <v>4</v>
      </c>
      <c r="E16" s="23">
        <v>5</v>
      </c>
      <c r="F16" s="23">
        <v>6</v>
      </c>
      <c r="G16" s="24">
        <v>7</v>
      </c>
      <c r="H16" s="23">
        <v>8</v>
      </c>
      <c r="I16" s="23">
        <v>9</v>
      </c>
      <c r="J16" s="23">
        <v>10</v>
      </c>
      <c r="K16" s="25">
        <v>11</v>
      </c>
      <c r="L16" s="23">
        <v>12</v>
      </c>
      <c r="M16" s="23">
        <v>13</v>
      </c>
      <c r="N16" s="23">
        <v>14</v>
      </c>
      <c r="O16" s="23">
        <v>15</v>
      </c>
      <c r="P16" s="26">
        <v>16</v>
      </c>
    </row>
    <row r="17" spans="1:16" s="76" customFormat="1" ht="7.5" customHeight="1">
      <c r="A17" s="165"/>
      <c r="B17" s="166"/>
      <c r="C17" s="167"/>
      <c r="D17" s="168"/>
      <c r="E17" s="168"/>
      <c r="F17" s="169"/>
      <c r="G17" s="170"/>
      <c r="H17" s="170"/>
      <c r="I17" s="87"/>
      <c r="J17" s="170"/>
      <c r="K17" s="127"/>
      <c r="L17" s="170"/>
      <c r="M17" s="170"/>
      <c r="N17" s="170"/>
      <c r="O17" s="170"/>
      <c r="P17" s="170"/>
    </row>
    <row r="18" spans="1:16" s="47" customFormat="1" ht="26.25">
      <c r="A18" s="92">
        <v>1</v>
      </c>
      <c r="B18" s="93" t="s">
        <v>9</v>
      </c>
      <c r="C18" s="115" t="s">
        <v>11</v>
      </c>
      <c r="D18" s="83" t="s">
        <v>33</v>
      </c>
      <c r="E18" s="98">
        <v>470</v>
      </c>
      <c r="F18" s="83"/>
      <c r="G18" s="83"/>
      <c r="H18" s="87"/>
      <c r="I18" s="87"/>
      <c r="J18" s="87"/>
      <c r="K18" s="99"/>
      <c r="L18" s="171"/>
      <c r="M18" s="101"/>
      <c r="N18" s="101"/>
      <c r="O18" s="101"/>
      <c r="P18" s="102"/>
    </row>
    <row r="19" spans="1:16" s="47" customFormat="1" ht="13.5" customHeight="1">
      <c r="A19" s="92">
        <v>2</v>
      </c>
      <c r="B19" s="93" t="s">
        <v>9</v>
      </c>
      <c r="C19" s="115" t="s">
        <v>399</v>
      </c>
      <c r="D19" s="83" t="s">
        <v>4</v>
      </c>
      <c r="E19" s="139">
        <v>1</v>
      </c>
      <c r="F19" s="153"/>
      <c r="G19" s="83"/>
      <c r="H19" s="87"/>
      <c r="I19" s="87"/>
      <c r="J19" s="87"/>
      <c r="K19" s="99"/>
      <c r="L19" s="171"/>
      <c r="M19" s="101"/>
      <c r="N19" s="101"/>
      <c r="O19" s="101"/>
      <c r="P19" s="102"/>
    </row>
    <row r="20" spans="1:16" s="47" customFormat="1" ht="13.5" customHeight="1">
      <c r="A20" s="92">
        <v>3</v>
      </c>
      <c r="B20" s="93" t="s">
        <v>9</v>
      </c>
      <c r="C20" s="115" t="s">
        <v>10</v>
      </c>
      <c r="D20" s="54" t="s">
        <v>2</v>
      </c>
      <c r="E20" s="139">
        <v>10</v>
      </c>
      <c r="F20" s="83"/>
      <c r="G20" s="83"/>
      <c r="H20" s="87"/>
      <c r="I20" s="87"/>
      <c r="J20" s="114"/>
      <c r="K20" s="99"/>
      <c r="L20" s="171"/>
      <c r="M20" s="101"/>
      <c r="N20" s="101"/>
      <c r="O20" s="101"/>
      <c r="P20" s="102"/>
    </row>
    <row r="21" spans="1:16" s="47" customFormat="1" ht="13.5" customHeight="1">
      <c r="A21" s="92">
        <v>4</v>
      </c>
      <c r="B21" s="93" t="s">
        <v>9</v>
      </c>
      <c r="C21" s="247" t="s">
        <v>162</v>
      </c>
      <c r="D21" s="54" t="s">
        <v>4</v>
      </c>
      <c r="E21" s="139">
        <v>2</v>
      </c>
      <c r="F21" s="98"/>
      <c r="G21" s="98"/>
      <c r="H21" s="114"/>
      <c r="I21" s="87"/>
      <c r="J21" s="114"/>
      <c r="K21" s="99"/>
      <c r="L21" s="171"/>
      <c r="M21" s="101"/>
      <c r="N21" s="101"/>
      <c r="O21" s="101"/>
      <c r="P21" s="102"/>
    </row>
    <row r="22" spans="1:16" s="47" customFormat="1" ht="13.5" customHeight="1">
      <c r="A22" s="92">
        <v>5</v>
      </c>
      <c r="B22" s="93" t="s">
        <v>9</v>
      </c>
      <c r="C22" s="115" t="s">
        <v>401</v>
      </c>
      <c r="D22" s="83" t="s">
        <v>80</v>
      </c>
      <c r="E22" s="139">
        <v>14</v>
      </c>
      <c r="F22" s="83"/>
      <c r="G22" s="83"/>
      <c r="H22" s="87"/>
      <c r="I22" s="87"/>
      <c r="J22" s="87"/>
      <c r="K22" s="99"/>
      <c r="L22" s="171"/>
      <c r="M22" s="101"/>
      <c r="N22" s="101"/>
      <c r="O22" s="101"/>
      <c r="P22" s="102"/>
    </row>
    <row r="23" spans="1:16" s="47" customFormat="1" ht="13.5" customHeight="1">
      <c r="A23" s="92">
        <v>6</v>
      </c>
      <c r="B23" s="93" t="s">
        <v>9</v>
      </c>
      <c r="C23" s="115" t="s">
        <v>3</v>
      </c>
      <c r="D23" s="83" t="s">
        <v>4</v>
      </c>
      <c r="E23" s="139">
        <v>1</v>
      </c>
      <c r="F23" s="153"/>
      <c r="G23" s="83"/>
      <c r="H23" s="87"/>
      <c r="I23" s="87"/>
      <c r="J23" s="87"/>
      <c r="K23" s="99"/>
      <c r="L23" s="171"/>
      <c r="M23" s="101"/>
      <c r="N23" s="101"/>
      <c r="O23" s="101"/>
      <c r="P23" s="102"/>
    </row>
    <row r="24" spans="1:16" s="47" customFormat="1" ht="13.5" customHeight="1">
      <c r="A24" s="92">
        <v>7</v>
      </c>
      <c r="B24" s="93" t="s">
        <v>9</v>
      </c>
      <c r="C24" s="115" t="s">
        <v>88</v>
      </c>
      <c r="D24" s="83" t="s">
        <v>4</v>
      </c>
      <c r="E24" s="139">
        <v>1</v>
      </c>
      <c r="F24" s="153"/>
      <c r="G24" s="83"/>
      <c r="H24" s="87"/>
      <c r="I24" s="87"/>
      <c r="J24" s="87"/>
      <c r="K24" s="99"/>
      <c r="L24" s="171"/>
      <c r="M24" s="101"/>
      <c r="N24" s="101"/>
      <c r="O24" s="101"/>
      <c r="P24" s="102"/>
    </row>
    <row r="25" spans="1:16" s="47" customFormat="1" ht="13.5" customHeight="1">
      <c r="A25" s="92">
        <v>8</v>
      </c>
      <c r="B25" s="93" t="s">
        <v>9</v>
      </c>
      <c r="C25" s="115" t="s">
        <v>87</v>
      </c>
      <c r="D25" s="83" t="s">
        <v>80</v>
      </c>
      <c r="E25" s="472">
        <v>1</v>
      </c>
      <c r="F25" s="153"/>
      <c r="G25" s="83"/>
      <c r="H25" s="87"/>
      <c r="I25" s="87"/>
      <c r="J25" s="87"/>
      <c r="K25" s="99"/>
      <c r="L25" s="171"/>
      <c r="M25" s="101"/>
      <c r="N25" s="101"/>
      <c r="O25" s="101"/>
      <c r="P25" s="102"/>
    </row>
    <row r="26" spans="1:16" s="47" customFormat="1" ht="13.5" customHeight="1">
      <c r="A26" s="92">
        <v>9</v>
      </c>
      <c r="B26" s="93" t="s">
        <v>9</v>
      </c>
      <c r="C26" s="115" t="s">
        <v>5</v>
      </c>
      <c r="D26" s="83" t="s">
        <v>2</v>
      </c>
      <c r="E26" s="139">
        <v>10</v>
      </c>
      <c r="F26" s="153"/>
      <c r="G26" s="83"/>
      <c r="H26" s="87"/>
      <c r="I26" s="87"/>
      <c r="J26" s="87"/>
      <c r="K26" s="99"/>
      <c r="L26" s="171"/>
      <c r="M26" s="101"/>
      <c r="N26" s="101"/>
      <c r="O26" s="101"/>
      <c r="P26" s="102"/>
    </row>
    <row r="27" spans="1:16" s="47" customFormat="1" ht="26.25">
      <c r="A27" s="92">
        <v>10</v>
      </c>
      <c r="B27" s="93" t="s">
        <v>9</v>
      </c>
      <c r="C27" s="115" t="s">
        <v>400</v>
      </c>
      <c r="D27" s="83" t="s">
        <v>80</v>
      </c>
      <c r="E27" s="472">
        <v>2</v>
      </c>
      <c r="F27" s="153"/>
      <c r="G27" s="83"/>
      <c r="H27" s="87"/>
      <c r="I27" s="87"/>
      <c r="J27" s="87"/>
      <c r="K27" s="99"/>
      <c r="L27" s="171"/>
      <c r="M27" s="101"/>
      <c r="N27" s="101"/>
      <c r="O27" s="101"/>
      <c r="P27" s="102"/>
    </row>
    <row r="28" spans="1:16" s="47" customFormat="1" ht="13.5" customHeight="1">
      <c r="A28" s="92">
        <v>11</v>
      </c>
      <c r="B28" s="93" t="s">
        <v>9</v>
      </c>
      <c r="C28" s="115" t="s">
        <v>12</v>
      </c>
      <c r="D28" s="54" t="s">
        <v>2</v>
      </c>
      <c r="E28" s="139">
        <v>10</v>
      </c>
      <c r="F28" s="153"/>
      <c r="G28" s="83"/>
      <c r="H28" s="87"/>
      <c r="I28" s="87"/>
      <c r="J28" s="87"/>
      <c r="K28" s="99"/>
      <c r="L28" s="171"/>
      <c r="M28" s="101"/>
      <c r="N28" s="101"/>
      <c r="O28" s="101"/>
      <c r="P28" s="102"/>
    </row>
    <row r="29" spans="1:16" s="47" customFormat="1" ht="12.75">
      <c r="A29" s="92">
        <v>12</v>
      </c>
      <c r="B29" s="93" t="s">
        <v>9</v>
      </c>
      <c r="C29" s="115" t="s">
        <v>81</v>
      </c>
      <c r="D29" s="83" t="s">
        <v>80</v>
      </c>
      <c r="E29" s="472">
        <v>1</v>
      </c>
      <c r="F29" s="153"/>
      <c r="G29" s="83"/>
      <c r="H29" s="87"/>
      <c r="I29" s="87"/>
      <c r="J29" s="87"/>
      <c r="K29" s="99"/>
      <c r="L29" s="171"/>
      <c r="M29" s="101"/>
      <c r="N29" s="101"/>
      <c r="O29" s="101"/>
      <c r="P29" s="102"/>
    </row>
    <row r="30" spans="1:16" s="47" customFormat="1" ht="13.5" customHeight="1">
      <c r="A30" s="92">
        <v>13</v>
      </c>
      <c r="B30" s="93" t="s">
        <v>9</v>
      </c>
      <c r="C30" s="115" t="s">
        <v>13</v>
      </c>
      <c r="D30" s="54" t="s">
        <v>2</v>
      </c>
      <c r="E30" s="139">
        <v>10</v>
      </c>
      <c r="F30" s="153"/>
      <c r="G30" s="83"/>
      <c r="H30" s="87"/>
      <c r="I30" s="87"/>
      <c r="J30" s="87"/>
      <c r="K30" s="99"/>
      <c r="L30" s="171"/>
      <c r="M30" s="101"/>
      <c r="N30" s="101"/>
      <c r="O30" s="101"/>
      <c r="P30" s="102"/>
    </row>
    <row r="31" spans="1:16" s="47" customFormat="1" ht="33" customHeight="1">
      <c r="A31" s="92">
        <v>14</v>
      </c>
      <c r="B31" s="93" t="s">
        <v>9</v>
      </c>
      <c r="C31" s="115" t="s">
        <v>14</v>
      </c>
      <c r="D31" s="83" t="s">
        <v>15</v>
      </c>
      <c r="E31" s="139">
        <v>1</v>
      </c>
      <c r="F31" s="153"/>
      <c r="G31" s="83"/>
      <c r="H31" s="87"/>
      <c r="I31" s="87"/>
      <c r="J31" s="87"/>
      <c r="K31" s="99"/>
      <c r="L31" s="171"/>
      <c r="M31" s="101"/>
      <c r="N31" s="101"/>
      <c r="O31" s="101"/>
      <c r="P31" s="102"/>
    </row>
    <row r="32" spans="1:16" s="47" customFormat="1" ht="33" customHeight="1">
      <c r="A32" s="92">
        <v>15</v>
      </c>
      <c r="B32" s="93" t="s">
        <v>9</v>
      </c>
      <c r="C32" s="115" t="s">
        <v>16</v>
      </c>
      <c r="D32" s="83" t="s">
        <v>2</v>
      </c>
      <c r="E32" s="139">
        <v>10</v>
      </c>
      <c r="F32" s="153"/>
      <c r="G32" s="83"/>
      <c r="H32" s="87"/>
      <c r="I32" s="87"/>
      <c r="J32" s="87"/>
      <c r="K32" s="99"/>
      <c r="L32" s="171"/>
      <c r="M32" s="101"/>
      <c r="N32" s="101"/>
      <c r="O32" s="101"/>
      <c r="P32" s="102"/>
    </row>
    <row r="33" spans="1:16" s="47" customFormat="1" ht="33" customHeight="1">
      <c r="A33" s="92">
        <v>16</v>
      </c>
      <c r="B33" s="93" t="s">
        <v>9</v>
      </c>
      <c r="C33" s="115" t="s">
        <v>17</v>
      </c>
      <c r="D33" s="83" t="s">
        <v>15</v>
      </c>
      <c r="E33" s="139">
        <v>1</v>
      </c>
      <c r="F33" s="153"/>
      <c r="G33" s="83"/>
      <c r="H33" s="87"/>
      <c r="I33" s="87"/>
      <c r="J33" s="87"/>
      <c r="K33" s="99"/>
      <c r="L33" s="171"/>
      <c r="M33" s="101"/>
      <c r="N33" s="101"/>
      <c r="O33" s="101"/>
      <c r="P33" s="102"/>
    </row>
    <row r="34" spans="1:16" s="47" customFormat="1" ht="33" customHeight="1">
      <c r="A34" s="92">
        <v>17</v>
      </c>
      <c r="B34" s="93" t="s">
        <v>9</v>
      </c>
      <c r="C34" s="115" t="s">
        <v>18</v>
      </c>
      <c r="D34" s="83" t="s">
        <v>2</v>
      </c>
      <c r="E34" s="139">
        <v>10</v>
      </c>
      <c r="F34" s="153"/>
      <c r="G34" s="83"/>
      <c r="H34" s="87"/>
      <c r="I34" s="87"/>
      <c r="J34" s="87"/>
      <c r="K34" s="99"/>
      <c r="L34" s="171"/>
      <c r="M34" s="101"/>
      <c r="N34" s="101"/>
      <c r="O34" s="101"/>
      <c r="P34" s="102"/>
    </row>
    <row r="35" spans="1:16" s="293" customFormat="1" ht="15">
      <c r="A35" s="92">
        <v>18</v>
      </c>
      <c r="B35" s="294" t="s">
        <v>9</v>
      </c>
      <c r="C35" s="300" t="s">
        <v>402</v>
      </c>
      <c r="D35" s="83" t="s">
        <v>2</v>
      </c>
      <c r="E35" s="514">
        <v>10</v>
      </c>
      <c r="F35" s="234"/>
      <c r="G35" s="235"/>
      <c r="H35" s="303"/>
      <c r="I35" s="87"/>
      <c r="J35" s="288"/>
      <c r="K35" s="99"/>
      <c r="L35" s="171"/>
      <c r="M35" s="101"/>
      <c r="N35" s="101"/>
      <c r="O35" s="101"/>
      <c r="P35" s="102"/>
    </row>
    <row r="36" spans="1:16" s="47" customFormat="1" ht="13.5" customHeight="1">
      <c r="A36" s="92">
        <v>19</v>
      </c>
      <c r="B36" s="93" t="s">
        <v>9</v>
      </c>
      <c r="C36" s="115" t="s">
        <v>6</v>
      </c>
      <c r="D36" s="83" t="s">
        <v>2</v>
      </c>
      <c r="E36" s="139">
        <v>10</v>
      </c>
      <c r="F36" s="153"/>
      <c r="G36" s="83"/>
      <c r="H36" s="87"/>
      <c r="I36" s="87"/>
      <c r="J36" s="87"/>
      <c r="K36" s="99"/>
      <c r="L36" s="171"/>
      <c r="M36" s="101"/>
      <c r="N36" s="101"/>
      <c r="O36" s="101"/>
      <c r="P36" s="102"/>
    </row>
    <row r="37" spans="1:16" s="47" customFormat="1" ht="13.5" customHeight="1">
      <c r="A37" s="92">
        <v>20</v>
      </c>
      <c r="B37" s="93" t="s">
        <v>9</v>
      </c>
      <c r="C37" s="115" t="s">
        <v>133</v>
      </c>
      <c r="D37" s="95" t="s">
        <v>42</v>
      </c>
      <c r="E37" s="98">
        <v>465</v>
      </c>
      <c r="F37" s="104"/>
      <c r="G37" s="83"/>
      <c r="H37" s="87"/>
      <c r="I37" s="87"/>
      <c r="J37" s="87"/>
      <c r="K37" s="99"/>
      <c r="L37" s="171"/>
      <c r="M37" s="101"/>
      <c r="N37" s="101"/>
      <c r="O37" s="101"/>
      <c r="P37" s="102"/>
    </row>
    <row r="38" spans="1:16" s="425" customFormat="1" ht="32.25" customHeight="1">
      <c r="A38" s="92">
        <v>21</v>
      </c>
      <c r="B38" s="154" t="s">
        <v>9</v>
      </c>
      <c r="C38" s="247" t="s">
        <v>187</v>
      </c>
      <c r="D38" s="91" t="s">
        <v>42</v>
      </c>
      <c r="E38" s="98">
        <v>60</v>
      </c>
      <c r="F38" s="98"/>
      <c r="G38" s="98"/>
      <c r="H38" s="114"/>
      <c r="I38" s="87"/>
      <c r="J38" s="87"/>
      <c r="K38" s="155"/>
      <c r="L38" s="424"/>
      <c r="M38" s="156"/>
      <c r="N38" s="156"/>
      <c r="O38" s="156"/>
      <c r="P38" s="157"/>
    </row>
    <row r="39" spans="1:16" s="30" customFormat="1" ht="12.75">
      <c r="A39" s="118"/>
      <c r="B39" s="172"/>
      <c r="C39" s="173"/>
      <c r="D39" s="174"/>
      <c r="E39" s="175"/>
      <c r="F39" s="175"/>
      <c r="G39" s="83"/>
      <c r="H39" s="175"/>
      <c r="I39" s="175"/>
      <c r="J39" s="175"/>
      <c r="K39" s="175"/>
      <c r="L39" s="175"/>
      <c r="M39" s="176"/>
      <c r="N39" s="176"/>
      <c r="O39" s="176"/>
      <c r="P39" s="176"/>
    </row>
    <row r="40" spans="1:16" s="31" customFormat="1" ht="12.75">
      <c r="A40" s="83"/>
      <c r="B40" s="123"/>
      <c r="C40" s="124"/>
      <c r="D40" s="54"/>
      <c r="E40" s="54"/>
      <c r="F40" s="55"/>
      <c r="G40" s="55"/>
      <c r="H40" s="55"/>
      <c r="I40" s="55"/>
      <c r="J40" s="125" t="s">
        <v>139</v>
      </c>
      <c r="K40" s="55"/>
      <c r="L40" s="126">
        <f>SUM(L18:L39)</f>
        <v>0</v>
      </c>
      <c r="M40" s="142">
        <f>SUM(M18:M39)</f>
        <v>0</v>
      </c>
      <c r="N40" s="142">
        <f>SUM(N18:N39)</f>
        <v>0</v>
      </c>
      <c r="O40" s="142">
        <f>SUM(O18:O39)</f>
        <v>0</v>
      </c>
      <c r="P40" s="142">
        <f>SUM(P18:P39)</f>
        <v>0</v>
      </c>
    </row>
    <row r="41" spans="1:16" s="31" customFormat="1" ht="12.75">
      <c r="A41" s="426"/>
      <c r="B41" s="427"/>
      <c r="C41" s="428"/>
      <c r="D41" s="429"/>
      <c r="E41" s="429"/>
      <c r="F41" s="430"/>
      <c r="G41" s="430"/>
      <c r="H41" s="430"/>
      <c r="I41" s="430"/>
      <c r="J41" s="42"/>
      <c r="K41" s="430"/>
      <c r="L41" s="431"/>
      <c r="M41" s="432"/>
      <c r="N41" s="432"/>
      <c r="O41" s="432"/>
      <c r="P41" s="432"/>
    </row>
    <row r="42" spans="1:16" s="32" customFormat="1" ht="6.75" customHeight="1">
      <c r="A42" s="77"/>
      <c r="B42" s="78"/>
      <c r="C42" s="34"/>
      <c r="D42" s="78"/>
      <c r="E42" s="78"/>
      <c r="F42" s="4"/>
      <c r="G42" s="62"/>
      <c r="H42" s="62"/>
      <c r="I42" s="78"/>
      <c r="J42" s="62"/>
      <c r="K42" s="62"/>
      <c r="L42" s="79"/>
      <c r="M42" s="80"/>
      <c r="N42" s="80"/>
      <c r="O42" s="80"/>
      <c r="P42" s="80"/>
    </row>
    <row r="43" spans="1:16" s="32" customFormat="1" ht="13.5">
      <c r="A43" s="39"/>
      <c r="B43" s="40"/>
      <c r="C43" s="46" t="s">
        <v>41</v>
      </c>
      <c r="D43" s="46"/>
      <c r="E43" s="40"/>
      <c r="F43" s="4"/>
      <c r="G43" s="4"/>
      <c r="H43" s="4"/>
      <c r="I43" s="40"/>
      <c r="J43" s="4"/>
      <c r="K43" s="4"/>
      <c r="L43" s="4"/>
      <c r="M43" s="4"/>
      <c r="N43" s="4"/>
      <c r="O43" s="42"/>
      <c r="P43" s="43"/>
    </row>
    <row r="44" spans="1:16" s="32" customFormat="1" ht="12" customHeight="1">
      <c r="A44" s="39"/>
      <c r="B44" s="40"/>
      <c r="C44" s="2" t="s">
        <v>719</v>
      </c>
      <c r="D44" s="2"/>
      <c r="E44" s="40"/>
      <c r="F44" s="4"/>
      <c r="G44" s="4"/>
      <c r="H44" s="4"/>
      <c r="I44" s="40"/>
      <c r="J44" s="4"/>
      <c r="K44" s="4"/>
      <c r="L44" s="4"/>
      <c r="M44" s="4"/>
      <c r="N44" s="4"/>
      <c r="O44" s="42"/>
      <c r="P44" s="43"/>
    </row>
    <row r="45" spans="1:16" s="32" customFormat="1" ht="13.5">
      <c r="A45" s="1"/>
      <c r="B45" s="14"/>
      <c r="E45" s="2"/>
      <c r="F45" s="4"/>
      <c r="G45" s="2"/>
      <c r="H45" s="2"/>
      <c r="I45" s="46"/>
      <c r="J45" s="2"/>
      <c r="K45" s="2"/>
      <c r="L45" s="2"/>
      <c r="M45" s="46"/>
      <c r="N45" s="2"/>
      <c r="O45" s="31"/>
      <c r="P45" s="2"/>
    </row>
    <row r="46" spans="1:16" s="32" customFormat="1" ht="12.75">
      <c r="A46" s="1"/>
      <c r="B46" s="14"/>
      <c r="C46" s="2"/>
      <c r="D46" s="2"/>
      <c r="E46" s="2"/>
      <c r="F46" s="4"/>
      <c r="G46" s="2"/>
      <c r="H46" s="2"/>
      <c r="I46" s="2"/>
      <c r="J46" s="2"/>
      <c r="K46" s="2"/>
      <c r="L46" s="2"/>
      <c r="M46" s="31"/>
      <c r="N46" s="2"/>
      <c r="O46" s="31"/>
      <c r="P46" s="2"/>
    </row>
    <row r="47" spans="1:16" s="32" customFormat="1" ht="12.75">
      <c r="A47" s="1"/>
      <c r="B47" s="14"/>
      <c r="C47" s="2"/>
      <c r="D47" s="2"/>
      <c r="E47" s="2"/>
      <c r="F47" s="4"/>
      <c r="G47" s="2"/>
      <c r="H47" s="2"/>
      <c r="I47" s="2"/>
      <c r="J47" s="2"/>
      <c r="K47" s="2"/>
      <c r="L47" s="2"/>
      <c r="M47" s="31"/>
      <c r="N47" s="2"/>
      <c r="O47" s="31"/>
      <c r="P47" s="2"/>
    </row>
    <row r="48" spans="1:16" s="32" customFormat="1" ht="12.75">
      <c r="A48" s="1"/>
      <c r="B48" s="14"/>
      <c r="C48" s="2"/>
      <c r="D48" s="2"/>
      <c r="E48" s="2"/>
      <c r="F48" s="4"/>
      <c r="G48" s="2"/>
      <c r="H48" s="2"/>
      <c r="I48" s="2"/>
      <c r="J48" s="2"/>
      <c r="K48" s="2"/>
      <c r="L48" s="2"/>
      <c r="M48" s="31"/>
      <c r="N48" s="2"/>
      <c r="O48" s="31"/>
      <c r="P48" s="2"/>
    </row>
    <row r="49" spans="13:15" ht="12.75">
      <c r="M49" s="31"/>
      <c r="O49" s="31"/>
    </row>
    <row r="50" spans="13:15" ht="12.75">
      <c r="M50" s="31"/>
      <c r="O50" s="31"/>
    </row>
    <row r="51" spans="13:15" ht="12.75">
      <c r="M51" s="31"/>
      <c r="O51" s="31"/>
    </row>
    <row r="52" spans="13:15" ht="12.75">
      <c r="M52" s="31"/>
      <c r="O52" s="31"/>
    </row>
    <row r="53" spans="13:15" ht="12.75">
      <c r="M53" s="31"/>
      <c r="O53" s="31"/>
    </row>
    <row r="54" spans="13:15" ht="12.75">
      <c r="M54" s="31"/>
      <c r="O54" s="31"/>
    </row>
    <row r="55" spans="13:15" ht="12.75">
      <c r="M55" s="31"/>
      <c r="O55" s="31"/>
    </row>
    <row r="56" spans="13:15" ht="12.75">
      <c r="M56" s="31"/>
      <c r="O56" s="31"/>
    </row>
    <row r="57" spans="13:15" ht="12.75">
      <c r="M57" s="31"/>
      <c r="O57" s="31"/>
    </row>
    <row r="58" spans="13:15" ht="12.75">
      <c r="M58" s="31"/>
      <c r="O58" s="31"/>
    </row>
    <row r="59" spans="13:15" ht="12.75">
      <c r="M59" s="31"/>
      <c r="O59" s="31"/>
    </row>
    <row r="60" spans="13:15" ht="12.75">
      <c r="M60" s="31"/>
      <c r="O60" s="31"/>
    </row>
    <row r="61" spans="13:15" ht="12.75">
      <c r="M61" s="31"/>
      <c r="O61" s="31"/>
    </row>
    <row r="62" spans="13:15" ht="12.75">
      <c r="M62" s="31"/>
      <c r="O62" s="31"/>
    </row>
    <row r="63" spans="13:15" ht="12.75">
      <c r="M63" s="31"/>
      <c r="O63" s="31"/>
    </row>
    <row r="64" spans="13:15" ht="12.75">
      <c r="M64" s="31"/>
      <c r="O64" s="31"/>
    </row>
    <row r="65" spans="13:15" ht="12.75">
      <c r="M65" s="31"/>
      <c r="O65" s="31"/>
    </row>
    <row r="66" spans="13:15" ht="12.75">
      <c r="M66" s="31"/>
      <c r="O66" s="31"/>
    </row>
    <row r="67" spans="13:15" ht="12.75">
      <c r="M67" s="31"/>
      <c r="O67" s="31"/>
    </row>
    <row r="68" spans="13:15" ht="12.75">
      <c r="M68" s="31"/>
      <c r="O68" s="31"/>
    </row>
    <row r="69" spans="13:15" ht="12.75">
      <c r="M69" s="31"/>
      <c r="O69" s="31"/>
    </row>
    <row r="70" spans="13:15" ht="12.75">
      <c r="M70" s="31"/>
      <c r="O70" s="31"/>
    </row>
    <row r="71" spans="13:15" ht="12.75">
      <c r="M71" s="31"/>
      <c r="O71" s="31"/>
    </row>
    <row r="72" spans="13:15" ht="12.75">
      <c r="M72" s="31"/>
      <c r="O72" s="31"/>
    </row>
  </sheetData>
  <sheetProtection/>
  <mergeCells count="22">
    <mergeCell ref="F14:F15"/>
    <mergeCell ref="D14:D15"/>
    <mergeCell ref="L13:P13"/>
    <mergeCell ref="O14:O15"/>
    <mergeCell ref="P14:P15"/>
    <mergeCell ref="J14:J15"/>
    <mergeCell ref="A13:A15"/>
    <mergeCell ref="B13:B15"/>
    <mergeCell ref="D13:K13"/>
    <mergeCell ref="K14:K15"/>
    <mergeCell ref="H14:H15"/>
    <mergeCell ref="E14:E15"/>
    <mergeCell ref="M14:M15"/>
    <mergeCell ref="N14:N15"/>
    <mergeCell ref="L14:L15"/>
    <mergeCell ref="G14:G15"/>
    <mergeCell ref="C3:P3"/>
    <mergeCell ref="C4:P4"/>
    <mergeCell ref="C5:P5"/>
    <mergeCell ref="C6:P6"/>
    <mergeCell ref="C7:P7"/>
    <mergeCell ref="I14:I15"/>
  </mergeCells>
  <printOptions horizontalCentered="1"/>
  <pageMargins left="0" right="0" top="0.5905511811023623" bottom="0.3937007874015748" header="0.31496062992125984" footer="0.31496062992125984"/>
  <pageSetup horizontalDpi="600" verticalDpi="600" orientation="landscape" paperSize="9" scale="8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P214"/>
  <sheetViews>
    <sheetView showZeros="0" zoomScale="90" zoomScaleNormal="90" zoomScaleSheetLayoutView="90" zoomScalePageLayoutView="0" workbookViewId="0" topLeftCell="A166">
      <selection activeCell="Q14" sqref="Q14"/>
    </sheetView>
  </sheetViews>
  <sheetFormatPr defaultColWidth="9.140625" defaultRowHeight="12.75" outlineLevelRow="1"/>
  <cols>
    <col min="1" max="1" width="4.8515625" style="1" customWidth="1"/>
    <col min="2" max="2" width="6.8515625" style="67" customWidth="1"/>
    <col min="3" max="3" width="45.140625" style="2" customWidth="1"/>
    <col min="4" max="4" width="6.57421875" style="2" customWidth="1"/>
    <col min="5" max="5" width="9.140625" style="3" customWidth="1"/>
    <col min="6" max="6" width="7.00390625" style="4" customWidth="1"/>
    <col min="7" max="7" width="7.7109375" style="2" customWidth="1" collapsed="1"/>
    <col min="8" max="8" width="8.28125" style="2" customWidth="1"/>
    <col min="9" max="9" width="8.140625" style="2" customWidth="1"/>
    <col min="10" max="10" width="8.28125" style="2" customWidth="1"/>
    <col min="11" max="11" width="9.28125" style="2" customWidth="1"/>
    <col min="12" max="12" width="8.57421875" style="5" customWidth="1"/>
    <col min="13" max="13" width="10.57421875" style="2" customWidth="1"/>
    <col min="14" max="14" width="10.28125" style="2" customWidth="1"/>
    <col min="15" max="15" width="10.57421875" style="2" customWidth="1"/>
    <col min="16" max="16" width="11.421875" style="2" customWidth="1"/>
    <col min="17" max="16384" width="9.140625" style="2" customWidth="1"/>
  </cols>
  <sheetData>
    <row r="1" spans="6:16" ht="15">
      <c r="F1" s="557"/>
      <c r="G1" s="556"/>
      <c r="H1" s="558" t="s">
        <v>60</v>
      </c>
      <c r="I1" s="556"/>
      <c r="J1" s="556"/>
      <c r="K1" s="556"/>
      <c r="M1" s="7"/>
      <c r="N1" s="7"/>
      <c r="O1" s="8"/>
      <c r="P1" s="9"/>
    </row>
    <row r="2" spans="6:11" ht="15">
      <c r="F2" s="557"/>
      <c r="G2" s="556"/>
      <c r="H2" s="559" t="s">
        <v>217</v>
      </c>
      <c r="I2" s="556"/>
      <c r="J2" s="556"/>
      <c r="K2" s="556"/>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
      <c r="A4" s="538" t="s">
        <v>724</v>
      </c>
      <c r="B4" s="541"/>
      <c r="C4" s="610" t="s">
        <v>715</v>
      </c>
      <c r="D4" s="610"/>
      <c r="E4" s="610"/>
      <c r="F4" s="610"/>
      <c r="G4" s="610"/>
      <c r="H4" s="610"/>
      <c r="I4" s="610"/>
      <c r="J4" s="610"/>
      <c r="K4" s="610"/>
      <c r="L4" s="610"/>
      <c r="M4" s="610"/>
      <c r="N4" s="610"/>
      <c r="O4" s="610"/>
      <c r="P4" s="610"/>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
      <c r="A6" s="538" t="s">
        <v>711</v>
      </c>
      <c r="B6" s="541"/>
      <c r="C6" s="610" t="s">
        <v>715</v>
      </c>
      <c r="D6" s="610"/>
      <c r="E6" s="610"/>
      <c r="F6" s="610"/>
      <c r="G6" s="610"/>
      <c r="H6" s="610"/>
      <c r="I6" s="610"/>
      <c r="J6" s="610"/>
      <c r="K6" s="610"/>
      <c r="L6" s="610"/>
      <c r="M6" s="610"/>
      <c r="N6" s="610"/>
      <c r="O6" s="610"/>
      <c r="P6" s="610"/>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f>P34</f>
        <v>0</v>
      </c>
      <c r="P10" s="2" t="s">
        <v>79</v>
      </c>
    </row>
    <row r="11" spans="1:16" s="17" customFormat="1" ht="14.25">
      <c r="A11" s="16"/>
      <c r="B11" s="67"/>
      <c r="E11" s="18"/>
      <c r="F11" s="19"/>
      <c r="L11" s="20"/>
      <c r="P11" s="22"/>
    </row>
    <row r="12" spans="1:16" s="547" customFormat="1" ht="11.25">
      <c r="A12" s="621" t="s">
        <v>8</v>
      </c>
      <c r="B12" s="624" t="s">
        <v>22</v>
      </c>
      <c r="C12" s="560"/>
      <c r="D12" s="616" t="s">
        <v>23</v>
      </c>
      <c r="E12" s="617"/>
      <c r="F12" s="617"/>
      <c r="G12" s="617"/>
      <c r="H12" s="617"/>
      <c r="I12" s="617"/>
      <c r="J12" s="617"/>
      <c r="K12" s="618"/>
      <c r="L12" s="616" t="s">
        <v>24</v>
      </c>
      <c r="M12" s="617"/>
      <c r="N12" s="617"/>
      <c r="O12" s="617"/>
      <c r="P12" s="618"/>
    </row>
    <row r="13" spans="1:16" s="547" customFormat="1" ht="11.25">
      <c r="A13" s="622"/>
      <c r="B13" s="625"/>
      <c r="C13" s="561" t="s">
        <v>25</v>
      </c>
      <c r="D13" s="629" t="s">
        <v>26</v>
      </c>
      <c r="E13" s="614" t="s">
        <v>27</v>
      </c>
      <c r="F13" s="614" t="s">
        <v>28</v>
      </c>
      <c r="G13" s="614" t="s">
        <v>138</v>
      </c>
      <c r="H13" s="614" t="s">
        <v>75</v>
      </c>
      <c r="I13" s="614" t="s">
        <v>136</v>
      </c>
      <c r="J13" s="614" t="s">
        <v>76</v>
      </c>
      <c r="K13" s="627" t="s">
        <v>77</v>
      </c>
      <c r="L13" s="614" t="s">
        <v>29</v>
      </c>
      <c r="M13" s="614" t="s">
        <v>75</v>
      </c>
      <c r="N13" s="614" t="s">
        <v>136</v>
      </c>
      <c r="O13" s="614" t="s">
        <v>76</v>
      </c>
      <c r="P13" s="619" t="s">
        <v>78</v>
      </c>
    </row>
    <row r="14" spans="1:16" s="547" customFormat="1" ht="51" customHeight="1">
      <c r="A14" s="623"/>
      <c r="B14" s="626"/>
      <c r="C14" s="562"/>
      <c r="D14" s="630"/>
      <c r="E14" s="615"/>
      <c r="F14" s="615"/>
      <c r="G14" s="615"/>
      <c r="H14" s="615"/>
      <c r="I14" s="615"/>
      <c r="J14" s="615"/>
      <c r="K14" s="628"/>
      <c r="L14" s="615"/>
      <c r="M14" s="615"/>
      <c r="N14" s="615"/>
      <c r="O14" s="615"/>
      <c r="P14" s="620"/>
    </row>
    <row r="15" spans="1:16" s="27" customFormat="1" ht="8.25">
      <c r="A15" s="74">
        <v>1</v>
      </c>
      <c r="B15" s="75">
        <v>2</v>
      </c>
      <c r="C15" s="23">
        <v>3</v>
      </c>
      <c r="D15" s="23">
        <v>4</v>
      </c>
      <c r="E15" s="23">
        <v>5</v>
      </c>
      <c r="F15" s="23">
        <v>6</v>
      </c>
      <c r="G15" s="24">
        <v>7</v>
      </c>
      <c r="H15" s="23">
        <v>8</v>
      </c>
      <c r="I15" s="23">
        <v>9</v>
      </c>
      <c r="J15" s="23">
        <v>10</v>
      </c>
      <c r="K15" s="25">
        <v>11</v>
      </c>
      <c r="L15" s="23">
        <v>12</v>
      </c>
      <c r="M15" s="23">
        <v>13</v>
      </c>
      <c r="N15" s="23">
        <v>14</v>
      </c>
      <c r="O15" s="23">
        <v>15</v>
      </c>
      <c r="P15" s="26">
        <v>16</v>
      </c>
    </row>
    <row r="16" spans="1:16" s="29" customFormat="1" ht="12.75">
      <c r="A16" s="83"/>
      <c r="B16" s="84"/>
      <c r="C16" s="85" t="s">
        <v>224</v>
      </c>
      <c r="D16" s="449" t="s">
        <v>274</v>
      </c>
      <c r="E16" s="450">
        <v>6</v>
      </c>
      <c r="F16" s="86"/>
      <c r="G16" s="83"/>
      <c r="H16" s="86"/>
      <c r="I16" s="87"/>
      <c r="J16" s="87"/>
      <c r="K16" s="88"/>
      <c r="L16" s="89"/>
      <c r="M16" s="90"/>
      <c r="N16" s="90"/>
      <c r="O16" s="90"/>
      <c r="P16" s="90"/>
    </row>
    <row r="17" spans="1:16" s="293" customFormat="1" ht="26.25">
      <c r="A17" s="232">
        <v>1</v>
      </c>
      <c r="B17" s="294" t="s">
        <v>9</v>
      </c>
      <c r="C17" s="300" t="s">
        <v>229</v>
      </c>
      <c r="D17" s="331" t="s">
        <v>181</v>
      </c>
      <c r="E17" s="301">
        <v>121.5</v>
      </c>
      <c r="F17" s="302"/>
      <c r="G17" s="235"/>
      <c r="H17" s="303"/>
      <c r="I17" s="288"/>
      <c r="J17" s="288"/>
      <c r="K17" s="297"/>
      <c r="L17" s="236"/>
      <c r="M17" s="237"/>
      <c r="N17" s="237"/>
      <c r="O17" s="237"/>
      <c r="P17" s="298"/>
    </row>
    <row r="18" spans="1:16" s="350" customFormat="1" ht="39">
      <c r="A18" s="232">
        <v>2</v>
      </c>
      <c r="B18" s="294" t="s">
        <v>9</v>
      </c>
      <c r="C18" s="345" t="s">
        <v>147</v>
      </c>
      <c r="D18" s="436" t="s">
        <v>186</v>
      </c>
      <c r="E18" s="437">
        <v>25.2</v>
      </c>
      <c r="F18" s="304"/>
      <c r="G18" s="307"/>
      <c r="H18" s="317"/>
      <c r="I18" s="288"/>
      <c r="J18" s="288"/>
      <c r="K18" s="346"/>
      <c r="L18" s="347"/>
      <c r="M18" s="348"/>
      <c r="N18" s="348"/>
      <c r="O18" s="348"/>
      <c r="P18" s="349"/>
    </row>
    <row r="19" spans="1:16" s="350" customFormat="1" ht="15" outlineLevel="1">
      <c r="A19" s="351"/>
      <c r="B19" s="352"/>
      <c r="C19" s="353" t="s">
        <v>230</v>
      </c>
      <c r="D19" s="436" t="s">
        <v>185</v>
      </c>
      <c r="E19" s="438">
        <v>3.3</v>
      </c>
      <c r="F19" s="304"/>
      <c r="G19" s="307"/>
      <c r="H19" s="317"/>
      <c r="I19" s="288"/>
      <c r="J19" s="288"/>
      <c r="K19" s="346"/>
      <c r="L19" s="347"/>
      <c r="M19" s="348"/>
      <c r="N19" s="348"/>
      <c r="O19" s="348"/>
      <c r="P19" s="349"/>
    </row>
    <row r="20" spans="1:16" s="357" customFormat="1" ht="26.25">
      <c r="A20" s="354">
        <v>3</v>
      </c>
      <c r="B20" s="355" t="s">
        <v>9</v>
      </c>
      <c r="C20" s="356" t="s">
        <v>231</v>
      </c>
      <c r="D20" s="436" t="s">
        <v>186</v>
      </c>
      <c r="E20" s="437">
        <v>20.5</v>
      </c>
      <c r="F20" s="304"/>
      <c r="G20" s="307"/>
      <c r="H20" s="317"/>
      <c r="I20" s="288"/>
      <c r="J20" s="288"/>
      <c r="K20" s="346"/>
      <c r="L20" s="347"/>
      <c r="M20" s="348"/>
      <c r="N20" s="348"/>
      <c r="O20" s="348"/>
      <c r="P20" s="349"/>
    </row>
    <row r="21" spans="1:16" s="293" customFormat="1" ht="15" outlineLevel="1">
      <c r="A21" s="232"/>
      <c r="B21" s="233"/>
      <c r="C21" s="390" t="s">
        <v>171</v>
      </c>
      <c r="D21" s="307" t="s">
        <v>185</v>
      </c>
      <c r="E21" s="391">
        <v>1.1</v>
      </c>
      <c r="F21" s="392"/>
      <c r="G21" s="235"/>
      <c r="H21" s="288"/>
      <c r="I21" s="288"/>
      <c r="J21" s="288"/>
      <c r="K21" s="297"/>
      <c r="L21" s="236"/>
      <c r="M21" s="237"/>
      <c r="N21" s="237"/>
      <c r="O21" s="237"/>
      <c r="P21" s="298"/>
    </row>
    <row r="22" spans="1:16" s="380" customFormat="1" ht="15">
      <c r="A22" s="433">
        <v>4</v>
      </c>
      <c r="B22" s="355" t="s">
        <v>9</v>
      </c>
      <c r="C22" s="238" t="s">
        <v>232</v>
      </c>
      <c r="D22" s="285" t="s">
        <v>184</v>
      </c>
      <c r="E22" s="391">
        <v>95.9</v>
      </c>
      <c r="F22" s="307"/>
      <c r="G22" s="307"/>
      <c r="H22" s="303"/>
      <c r="I22" s="288"/>
      <c r="J22" s="288"/>
      <c r="K22" s="346"/>
      <c r="L22" s="347"/>
      <c r="M22" s="348"/>
      <c r="N22" s="348"/>
      <c r="O22" s="348"/>
      <c r="P22" s="349"/>
    </row>
    <row r="23" spans="1:16" s="293" customFormat="1" ht="15" outlineLevel="1">
      <c r="A23" s="232"/>
      <c r="B23" s="233"/>
      <c r="C23" s="390" t="s">
        <v>168</v>
      </c>
      <c r="D23" s="285" t="s">
        <v>184</v>
      </c>
      <c r="E23" s="391">
        <v>105.5</v>
      </c>
      <c r="F23" s="392"/>
      <c r="G23" s="235"/>
      <c r="H23" s="288"/>
      <c r="I23" s="288"/>
      <c r="J23" s="288"/>
      <c r="K23" s="346"/>
      <c r="L23" s="347"/>
      <c r="M23" s="348"/>
      <c r="N23" s="348"/>
      <c r="O23" s="348"/>
      <c r="P23" s="349"/>
    </row>
    <row r="24" spans="1:16" s="293" customFormat="1" ht="12.75" outlineLevel="1">
      <c r="A24" s="232"/>
      <c r="B24" s="233"/>
      <c r="C24" s="390" t="s">
        <v>225</v>
      </c>
      <c r="D24" s="285" t="s">
        <v>4</v>
      </c>
      <c r="E24" s="434">
        <v>1</v>
      </c>
      <c r="F24" s="392"/>
      <c r="G24" s="235"/>
      <c r="H24" s="288"/>
      <c r="I24" s="288"/>
      <c r="J24" s="288"/>
      <c r="K24" s="346"/>
      <c r="L24" s="347"/>
      <c r="M24" s="348"/>
      <c r="N24" s="348"/>
      <c r="O24" s="348"/>
      <c r="P24" s="349"/>
    </row>
    <row r="25" spans="1:16" s="380" customFormat="1" ht="12.75" outlineLevel="1">
      <c r="A25" s="439"/>
      <c r="B25" s="440"/>
      <c r="C25" s="390" t="s">
        <v>226</v>
      </c>
      <c r="D25" s="441" t="s">
        <v>227</v>
      </c>
      <c r="E25" s="391">
        <v>4.8</v>
      </c>
      <c r="F25" s="307"/>
      <c r="G25" s="307"/>
      <c r="H25" s="303"/>
      <c r="I25" s="288"/>
      <c r="J25" s="288"/>
      <c r="K25" s="346"/>
      <c r="L25" s="347"/>
      <c r="M25" s="348"/>
      <c r="N25" s="348"/>
      <c r="O25" s="348"/>
      <c r="P25" s="349"/>
    </row>
    <row r="26" spans="1:16" s="380" customFormat="1" ht="12.75">
      <c r="A26" s="433">
        <v>5</v>
      </c>
      <c r="B26" s="355" t="s">
        <v>9</v>
      </c>
      <c r="C26" s="238" t="s">
        <v>233</v>
      </c>
      <c r="D26" s="285" t="s">
        <v>32</v>
      </c>
      <c r="E26" s="307">
        <v>460.1</v>
      </c>
      <c r="F26" s="302"/>
      <c r="G26" s="442"/>
      <c r="H26" s="303"/>
      <c r="I26" s="288"/>
      <c r="J26" s="288"/>
      <c r="K26" s="346"/>
      <c r="L26" s="347"/>
      <c r="M26" s="348"/>
      <c r="N26" s="348"/>
      <c r="O26" s="348"/>
      <c r="P26" s="349"/>
    </row>
    <row r="27" spans="1:16" s="380" customFormat="1" ht="12.75">
      <c r="A27" s="443"/>
      <c r="B27" s="443"/>
      <c r="C27" s="444" t="s">
        <v>235</v>
      </c>
      <c r="D27" s="285" t="s">
        <v>32</v>
      </c>
      <c r="E27" s="301">
        <v>529.1</v>
      </c>
      <c r="F27" s="377"/>
      <c r="G27" s="442"/>
      <c r="H27" s="303"/>
      <c r="I27" s="288"/>
      <c r="J27" s="288"/>
      <c r="K27" s="297"/>
      <c r="L27" s="236"/>
      <c r="M27" s="237"/>
      <c r="N27" s="237"/>
      <c r="O27" s="237"/>
      <c r="P27" s="298"/>
    </row>
    <row r="28" spans="1:16" s="380" customFormat="1" ht="12.75">
      <c r="A28" s="443"/>
      <c r="B28" s="443"/>
      <c r="C28" s="390" t="s">
        <v>234</v>
      </c>
      <c r="D28" s="443" t="s">
        <v>4</v>
      </c>
      <c r="E28" s="445">
        <v>1</v>
      </c>
      <c r="F28" s="443"/>
      <c r="G28" s="442"/>
      <c r="H28" s="303"/>
      <c r="I28" s="288"/>
      <c r="J28" s="288"/>
      <c r="K28" s="297"/>
      <c r="L28" s="236"/>
      <c r="M28" s="237"/>
      <c r="N28" s="237"/>
      <c r="O28" s="237"/>
      <c r="P28" s="298"/>
    </row>
    <row r="29" spans="1:16" s="380" customFormat="1" ht="26.25">
      <c r="A29" s="443"/>
      <c r="B29" s="443"/>
      <c r="C29" s="381" t="s">
        <v>236</v>
      </c>
      <c r="D29" s="443" t="s">
        <v>80</v>
      </c>
      <c r="E29" s="445">
        <v>144</v>
      </c>
      <c r="F29" s="443"/>
      <c r="G29" s="442"/>
      <c r="H29" s="303"/>
      <c r="I29" s="288"/>
      <c r="J29" s="288"/>
      <c r="K29" s="297"/>
      <c r="L29" s="236"/>
      <c r="M29" s="237"/>
      <c r="N29" s="237"/>
      <c r="O29" s="237"/>
      <c r="P29" s="298"/>
    </row>
    <row r="30" spans="1:16" s="380" customFormat="1" ht="15">
      <c r="A30" s="433">
        <v>6</v>
      </c>
      <c r="B30" s="446" t="s">
        <v>228</v>
      </c>
      <c r="C30" s="238" t="s">
        <v>250</v>
      </c>
      <c r="D30" s="307" t="s">
        <v>185</v>
      </c>
      <c r="E30" s="391">
        <v>14.7</v>
      </c>
      <c r="F30" s="447"/>
      <c r="G30" s="235"/>
      <c r="H30" s="303"/>
      <c r="I30" s="288"/>
      <c r="J30" s="288"/>
      <c r="K30" s="297"/>
      <c r="L30" s="236"/>
      <c r="M30" s="237"/>
      <c r="N30" s="237"/>
      <c r="O30" s="237"/>
      <c r="P30" s="298"/>
    </row>
    <row r="31" spans="1:16" s="293" customFormat="1" ht="15" outlineLevel="1">
      <c r="A31" s="232"/>
      <c r="B31" s="233"/>
      <c r="C31" s="390" t="s">
        <v>249</v>
      </c>
      <c r="D31" s="307" t="s">
        <v>185</v>
      </c>
      <c r="E31" s="391">
        <v>16.2</v>
      </c>
      <c r="F31" s="392"/>
      <c r="G31" s="235"/>
      <c r="H31" s="288"/>
      <c r="I31" s="342"/>
      <c r="J31" s="288"/>
      <c r="K31" s="343"/>
      <c r="L31" s="236"/>
      <c r="M31" s="237"/>
      <c r="N31" s="237"/>
      <c r="O31" s="237"/>
      <c r="P31" s="298"/>
    </row>
    <row r="32" spans="1:16" s="293" customFormat="1" ht="39">
      <c r="A32" s="232">
        <v>7</v>
      </c>
      <c r="B32" s="294" t="s">
        <v>9</v>
      </c>
      <c r="C32" s="300" t="s">
        <v>247</v>
      </c>
      <c r="D32" s="331" t="s">
        <v>181</v>
      </c>
      <c r="E32" s="301">
        <v>102.4</v>
      </c>
      <c r="F32" s="302"/>
      <c r="G32" s="235"/>
      <c r="H32" s="303"/>
      <c r="I32" s="288"/>
      <c r="J32" s="288"/>
      <c r="K32" s="297"/>
      <c r="L32" s="236"/>
      <c r="M32" s="237"/>
      <c r="N32" s="237"/>
      <c r="O32" s="237"/>
      <c r="P32" s="298"/>
    </row>
    <row r="33" spans="1:16" s="293" customFormat="1" ht="15">
      <c r="A33" s="232">
        <v>1</v>
      </c>
      <c r="B33" s="294" t="s">
        <v>9</v>
      </c>
      <c r="C33" s="383" t="s">
        <v>686</v>
      </c>
      <c r="D33" s="331" t="s">
        <v>181</v>
      </c>
      <c r="E33" s="304">
        <v>19.099999999999994</v>
      </c>
      <c r="F33" s="304"/>
      <c r="G33" s="307"/>
      <c r="H33" s="460"/>
      <c r="I33" s="317"/>
      <c r="J33" s="317"/>
      <c r="K33" s="297"/>
      <c r="L33" s="236"/>
      <c r="M33" s="237"/>
      <c r="N33" s="237"/>
      <c r="O33" s="237"/>
      <c r="P33" s="298"/>
    </row>
    <row r="34" spans="1:16" s="29" customFormat="1" ht="52.5">
      <c r="A34" s="232">
        <v>8</v>
      </c>
      <c r="B34" s="93" t="s">
        <v>9</v>
      </c>
      <c r="C34" s="115" t="s">
        <v>326</v>
      </c>
      <c r="D34" s="91" t="s">
        <v>32</v>
      </c>
      <c r="E34" s="104">
        <v>3306</v>
      </c>
      <c r="F34" s="56"/>
      <c r="G34" s="83"/>
      <c r="H34" s="87"/>
      <c r="I34" s="87"/>
      <c r="J34" s="87"/>
      <c r="K34" s="99"/>
      <c r="L34" s="100"/>
      <c r="M34" s="101"/>
      <c r="N34" s="101"/>
      <c r="O34" s="101"/>
      <c r="P34" s="102"/>
    </row>
    <row r="35" spans="1:16" s="29" customFormat="1" ht="12.75" outlineLevel="1">
      <c r="A35" s="92"/>
      <c r="B35" s="129"/>
      <c r="C35" s="141" t="s">
        <v>237</v>
      </c>
      <c r="D35" s="91" t="s">
        <v>32</v>
      </c>
      <c r="E35" s="96">
        <v>2295</v>
      </c>
      <c r="F35" s="97"/>
      <c r="G35" s="83"/>
      <c r="H35" s="87"/>
      <c r="I35" s="87"/>
      <c r="J35" s="87"/>
      <c r="K35" s="99"/>
      <c r="L35" s="100"/>
      <c r="M35" s="101"/>
      <c r="N35" s="101"/>
      <c r="O35" s="101"/>
      <c r="P35" s="102"/>
    </row>
    <row r="36" spans="1:16" s="29" customFormat="1" ht="12.75" outlineLevel="1">
      <c r="A36" s="92"/>
      <c r="B36" s="129"/>
      <c r="C36" s="141" t="s">
        <v>238</v>
      </c>
      <c r="D36" s="91" t="s">
        <v>32</v>
      </c>
      <c r="E36" s="96">
        <v>339.9</v>
      </c>
      <c r="F36" s="97"/>
      <c r="G36" s="83"/>
      <c r="H36" s="87"/>
      <c r="I36" s="87"/>
      <c r="J36" s="87"/>
      <c r="K36" s="99"/>
      <c r="L36" s="100"/>
      <c r="M36" s="101"/>
      <c r="N36" s="101"/>
      <c r="O36" s="101"/>
      <c r="P36" s="102"/>
    </row>
    <row r="37" spans="1:16" s="29" customFormat="1" ht="12.75" outlineLevel="1">
      <c r="A37" s="92"/>
      <c r="B37" s="129"/>
      <c r="C37" s="141" t="s">
        <v>239</v>
      </c>
      <c r="D37" s="91" t="s">
        <v>32</v>
      </c>
      <c r="E37" s="96">
        <v>576.8</v>
      </c>
      <c r="F37" s="97"/>
      <c r="G37" s="83"/>
      <c r="H37" s="87"/>
      <c r="I37" s="87"/>
      <c r="J37" s="87"/>
      <c r="K37" s="99"/>
      <c r="L37" s="100"/>
      <c r="M37" s="101"/>
      <c r="N37" s="101"/>
      <c r="O37" s="101"/>
      <c r="P37" s="102"/>
    </row>
    <row r="38" spans="1:16" s="29" customFormat="1" ht="12.75" outlineLevel="1">
      <c r="A38" s="92"/>
      <c r="B38" s="129"/>
      <c r="C38" s="141" t="s">
        <v>240</v>
      </c>
      <c r="D38" s="91" t="s">
        <v>32</v>
      </c>
      <c r="E38" s="96">
        <v>94.3</v>
      </c>
      <c r="F38" s="97"/>
      <c r="G38" s="83"/>
      <c r="H38" s="87"/>
      <c r="I38" s="87"/>
      <c r="J38" s="87"/>
      <c r="K38" s="99"/>
      <c r="L38" s="100"/>
      <c r="M38" s="101"/>
      <c r="N38" s="101"/>
      <c r="O38" s="101"/>
      <c r="P38" s="102"/>
    </row>
    <row r="39" spans="1:16" s="29" customFormat="1" ht="12.75" outlineLevel="1">
      <c r="A39" s="92"/>
      <c r="B39" s="129"/>
      <c r="C39" s="141" t="s">
        <v>242</v>
      </c>
      <c r="D39" s="91" t="s">
        <v>80</v>
      </c>
      <c r="E39" s="112">
        <v>132</v>
      </c>
      <c r="F39" s="97"/>
      <c r="G39" s="83"/>
      <c r="H39" s="87"/>
      <c r="I39" s="87"/>
      <c r="J39" s="87"/>
      <c r="K39" s="99"/>
      <c r="L39" s="100"/>
      <c r="M39" s="101"/>
      <c r="N39" s="101"/>
      <c r="O39" s="101"/>
      <c r="P39" s="102"/>
    </row>
    <row r="40" spans="1:16" s="29" customFormat="1" ht="12.75" outlineLevel="1">
      <c r="A40" s="92"/>
      <c r="B40" s="129"/>
      <c r="C40" s="141" t="s">
        <v>241</v>
      </c>
      <c r="D40" s="91" t="s">
        <v>80</v>
      </c>
      <c r="E40" s="112">
        <v>6</v>
      </c>
      <c r="F40" s="97"/>
      <c r="G40" s="83"/>
      <c r="H40" s="87"/>
      <c r="I40" s="87"/>
      <c r="J40" s="87"/>
      <c r="K40" s="99"/>
      <c r="L40" s="100"/>
      <c r="M40" s="101"/>
      <c r="N40" s="101"/>
      <c r="O40" s="101"/>
      <c r="P40" s="102"/>
    </row>
    <row r="41" spans="1:16" s="380" customFormat="1" ht="26.25">
      <c r="A41" s="443"/>
      <c r="B41" s="443"/>
      <c r="C41" s="381" t="s">
        <v>243</v>
      </c>
      <c r="D41" s="443" t="s">
        <v>80</v>
      </c>
      <c r="E41" s="445">
        <v>24</v>
      </c>
      <c r="F41" s="443"/>
      <c r="G41" s="442"/>
      <c r="H41" s="303"/>
      <c r="I41" s="288"/>
      <c r="J41" s="288"/>
      <c r="K41" s="297"/>
      <c r="L41" s="236"/>
      <c r="M41" s="237"/>
      <c r="N41" s="237"/>
      <c r="O41" s="237"/>
      <c r="P41" s="298"/>
    </row>
    <row r="42" spans="1:16" s="159" customFormat="1" ht="39">
      <c r="A42" s="139">
        <v>9</v>
      </c>
      <c r="B42" s="154" t="s">
        <v>9</v>
      </c>
      <c r="C42" s="247" t="s">
        <v>325</v>
      </c>
      <c r="D42" s="91" t="s">
        <v>31</v>
      </c>
      <c r="E42" s="96">
        <v>100.80000000000001</v>
      </c>
      <c r="F42" s="104"/>
      <c r="G42" s="98"/>
      <c r="H42" s="114"/>
      <c r="I42" s="114"/>
      <c r="J42" s="114"/>
      <c r="K42" s="254"/>
      <c r="L42" s="255"/>
      <c r="M42" s="256"/>
      <c r="N42" s="256"/>
      <c r="O42" s="256"/>
      <c r="P42" s="257"/>
    </row>
    <row r="43" spans="1:16" s="29" customFormat="1" ht="12.75">
      <c r="A43" s="92"/>
      <c r="B43" s="149"/>
      <c r="C43" s="150" t="s">
        <v>245</v>
      </c>
      <c r="D43" s="184"/>
      <c r="E43" s="91"/>
      <c r="F43" s="113"/>
      <c r="G43" s="97"/>
      <c r="H43" s="97"/>
      <c r="I43" s="97"/>
      <c r="J43" s="97"/>
      <c r="K43" s="97"/>
      <c r="L43" s="151">
        <f>SUM(L16:L42)</f>
        <v>0</v>
      </c>
      <c r="M43" s="253">
        <f>SUM(M16:M42)</f>
        <v>0</v>
      </c>
      <c r="N43" s="253">
        <f>SUM(N16:N42)</f>
        <v>0</v>
      </c>
      <c r="O43" s="253">
        <f>SUM(O16:O42)</f>
        <v>0</v>
      </c>
      <c r="P43" s="253">
        <f>SUM(P16:P42)</f>
        <v>0</v>
      </c>
    </row>
    <row r="44" spans="1:16" s="29" customFormat="1" ht="12.75">
      <c r="A44" s="83"/>
      <c r="B44" s="84"/>
      <c r="C44" s="85" t="s">
        <v>244</v>
      </c>
      <c r="D44" s="449" t="s">
        <v>31</v>
      </c>
      <c r="E44" s="452">
        <v>11.1</v>
      </c>
      <c r="F44" s="86"/>
      <c r="G44" s="83"/>
      <c r="H44" s="86"/>
      <c r="I44" s="87"/>
      <c r="J44" s="87"/>
      <c r="K44" s="88"/>
      <c r="L44" s="89"/>
      <c r="M44" s="90"/>
      <c r="N44" s="90"/>
      <c r="O44" s="90"/>
      <c r="P44" s="90"/>
    </row>
    <row r="45" spans="1:16" s="293" customFormat="1" ht="39">
      <c r="A45" s="232">
        <v>10</v>
      </c>
      <c r="B45" s="294" t="s">
        <v>9</v>
      </c>
      <c r="C45" s="300" t="s">
        <v>246</v>
      </c>
      <c r="D45" s="331" t="s">
        <v>181</v>
      </c>
      <c r="E45" s="301">
        <v>22.2</v>
      </c>
      <c r="F45" s="302"/>
      <c r="G45" s="235"/>
      <c r="H45" s="303"/>
      <c r="I45" s="288"/>
      <c r="J45" s="288"/>
      <c r="K45" s="297"/>
      <c r="L45" s="236"/>
      <c r="M45" s="237"/>
      <c r="N45" s="237"/>
      <c r="O45" s="237"/>
      <c r="P45" s="298"/>
    </row>
    <row r="46" spans="1:16" s="350" customFormat="1" ht="39">
      <c r="A46" s="232">
        <v>11</v>
      </c>
      <c r="B46" s="294" t="s">
        <v>9</v>
      </c>
      <c r="C46" s="345" t="s">
        <v>147</v>
      </c>
      <c r="D46" s="436" t="s">
        <v>186</v>
      </c>
      <c r="E46" s="437">
        <v>14.4</v>
      </c>
      <c r="F46" s="304"/>
      <c r="G46" s="307"/>
      <c r="H46" s="317"/>
      <c r="I46" s="288"/>
      <c r="J46" s="288"/>
      <c r="K46" s="346"/>
      <c r="L46" s="347"/>
      <c r="M46" s="348"/>
      <c r="N46" s="348"/>
      <c r="O46" s="348"/>
      <c r="P46" s="349"/>
    </row>
    <row r="47" spans="1:16" s="350" customFormat="1" ht="15" outlineLevel="1">
      <c r="A47" s="351"/>
      <c r="B47" s="352"/>
      <c r="C47" s="353" t="s">
        <v>230</v>
      </c>
      <c r="D47" s="436" t="s">
        <v>185</v>
      </c>
      <c r="E47" s="438">
        <v>1.9</v>
      </c>
      <c r="F47" s="304"/>
      <c r="G47" s="307"/>
      <c r="H47" s="317"/>
      <c r="I47" s="288"/>
      <c r="J47" s="288"/>
      <c r="K47" s="346"/>
      <c r="L47" s="347"/>
      <c r="M47" s="348"/>
      <c r="N47" s="348"/>
      <c r="O47" s="348"/>
      <c r="P47" s="349"/>
    </row>
    <row r="48" spans="1:16" s="357" customFormat="1" ht="26.25">
      <c r="A48" s="354">
        <v>12</v>
      </c>
      <c r="B48" s="355" t="s">
        <v>9</v>
      </c>
      <c r="C48" s="356" t="s">
        <v>231</v>
      </c>
      <c r="D48" s="436" t="s">
        <v>186</v>
      </c>
      <c r="E48" s="437">
        <v>13.3</v>
      </c>
      <c r="F48" s="304"/>
      <c r="G48" s="307"/>
      <c r="H48" s="317"/>
      <c r="I48" s="288"/>
      <c r="J48" s="288"/>
      <c r="K48" s="346"/>
      <c r="L48" s="347"/>
      <c r="M48" s="348"/>
      <c r="N48" s="348"/>
      <c r="O48" s="348"/>
      <c r="P48" s="349"/>
    </row>
    <row r="49" spans="1:16" s="293" customFormat="1" ht="15" outlineLevel="1">
      <c r="A49" s="232"/>
      <c r="B49" s="233"/>
      <c r="C49" s="390" t="s">
        <v>171</v>
      </c>
      <c r="D49" s="307" t="s">
        <v>185</v>
      </c>
      <c r="E49" s="391">
        <v>0.7</v>
      </c>
      <c r="F49" s="392"/>
      <c r="G49" s="235"/>
      <c r="H49" s="288"/>
      <c r="I49" s="288"/>
      <c r="J49" s="288"/>
      <c r="K49" s="297"/>
      <c r="L49" s="236"/>
      <c r="M49" s="237"/>
      <c r="N49" s="237"/>
      <c r="O49" s="237"/>
      <c r="P49" s="298"/>
    </row>
    <row r="50" spans="1:16" s="380" customFormat="1" ht="26.25">
      <c r="A50" s="433">
        <v>13</v>
      </c>
      <c r="B50" s="355" t="s">
        <v>9</v>
      </c>
      <c r="C50" s="238" t="s">
        <v>248</v>
      </c>
      <c r="D50" s="285" t="s">
        <v>184</v>
      </c>
      <c r="E50" s="391">
        <v>33.3</v>
      </c>
      <c r="F50" s="307"/>
      <c r="G50" s="307"/>
      <c r="H50" s="303"/>
      <c r="I50" s="288"/>
      <c r="J50" s="288"/>
      <c r="K50" s="346"/>
      <c r="L50" s="347"/>
      <c r="M50" s="348"/>
      <c r="N50" s="348"/>
      <c r="O50" s="348"/>
      <c r="P50" s="349"/>
    </row>
    <row r="51" spans="1:16" s="293" customFormat="1" ht="15" outlineLevel="1">
      <c r="A51" s="232"/>
      <c r="B51" s="233"/>
      <c r="C51" s="390" t="s">
        <v>168</v>
      </c>
      <c r="D51" s="285" t="s">
        <v>184</v>
      </c>
      <c r="E51" s="391">
        <v>36.6</v>
      </c>
      <c r="F51" s="392"/>
      <c r="G51" s="235"/>
      <c r="H51" s="288"/>
      <c r="I51" s="288"/>
      <c r="J51" s="288"/>
      <c r="K51" s="346"/>
      <c r="L51" s="347"/>
      <c r="M51" s="348"/>
      <c r="N51" s="348"/>
      <c r="O51" s="348"/>
      <c r="P51" s="349"/>
    </row>
    <row r="52" spans="1:16" s="293" customFormat="1" ht="12.75" outlineLevel="1">
      <c r="A52" s="232"/>
      <c r="B52" s="233"/>
      <c r="C52" s="390" t="s">
        <v>225</v>
      </c>
      <c r="D52" s="285" t="s">
        <v>4</v>
      </c>
      <c r="E52" s="434">
        <v>1</v>
      </c>
      <c r="F52" s="392"/>
      <c r="G52" s="235"/>
      <c r="H52" s="288"/>
      <c r="I52" s="288"/>
      <c r="J52" s="288"/>
      <c r="K52" s="346"/>
      <c r="L52" s="347"/>
      <c r="M52" s="348"/>
      <c r="N52" s="348"/>
      <c r="O52" s="348"/>
      <c r="P52" s="349"/>
    </row>
    <row r="53" spans="1:16" s="380" customFormat="1" ht="12.75" outlineLevel="1">
      <c r="A53" s="439"/>
      <c r="B53" s="440"/>
      <c r="C53" s="390" t="s">
        <v>226</v>
      </c>
      <c r="D53" s="441" t="s">
        <v>227</v>
      </c>
      <c r="E53" s="391">
        <v>1.7</v>
      </c>
      <c r="F53" s="307"/>
      <c r="G53" s="307"/>
      <c r="H53" s="303"/>
      <c r="I53" s="288"/>
      <c r="J53" s="288"/>
      <c r="K53" s="346"/>
      <c r="L53" s="347"/>
      <c r="M53" s="348"/>
      <c r="N53" s="348"/>
      <c r="O53" s="348"/>
      <c r="P53" s="349"/>
    </row>
    <row r="54" spans="1:16" s="380" customFormat="1" ht="12.75">
      <c r="A54" s="433">
        <v>14</v>
      </c>
      <c r="B54" s="355" t="s">
        <v>9</v>
      </c>
      <c r="C54" s="238" t="s">
        <v>261</v>
      </c>
      <c r="D54" s="285" t="s">
        <v>32</v>
      </c>
      <c r="E54" s="307">
        <v>356.5</v>
      </c>
      <c r="F54" s="302"/>
      <c r="G54" s="442"/>
      <c r="H54" s="303"/>
      <c r="I54" s="288"/>
      <c r="J54" s="288"/>
      <c r="K54" s="346"/>
      <c r="L54" s="347"/>
      <c r="M54" s="348"/>
      <c r="N54" s="348"/>
      <c r="O54" s="348"/>
      <c r="P54" s="349"/>
    </row>
    <row r="55" spans="1:16" s="380" customFormat="1" ht="12.75">
      <c r="A55" s="443"/>
      <c r="B55" s="443"/>
      <c r="C55" s="444" t="s">
        <v>251</v>
      </c>
      <c r="D55" s="285" t="s">
        <v>32</v>
      </c>
      <c r="E55" s="301">
        <v>410</v>
      </c>
      <c r="F55" s="377"/>
      <c r="G55" s="442"/>
      <c r="H55" s="303"/>
      <c r="I55" s="288"/>
      <c r="J55" s="288"/>
      <c r="K55" s="297"/>
      <c r="L55" s="236"/>
      <c r="M55" s="237"/>
      <c r="N55" s="237"/>
      <c r="O55" s="237"/>
      <c r="P55" s="298"/>
    </row>
    <row r="56" spans="1:16" s="380" customFormat="1" ht="12.75">
      <c r="A56" s="443"/>
      <c r="B56" s="443"/>
      <c r="C56" s="390" t="s">
        <v>234</v>
      </c>
      <c r="D56" s="443" t="s">
        <v>4</v>
      </c>
      <c r="E56" s="445">
        <v>1</v>
      </c>
      <c r="F56" s="443"/>
      <c r="G56" s="442"/>
      <c r="H56" s="303"/>
      <c r="I56" s="288"/>
      <c r="J56" s="288"/>
      <c r="K56" s="297"/>
      <c r="L56" s="236"/>
      <c r="M56" s="237"/>
      <c r="N56" s="237"/>
      <c r="O56" s="237"/>
      <c r="P56" s="298"/>
    </row>
    <row r="57" spans="1:16" s="380" customFormat="1" ht="26.25">
      <c r="A57" s="433">
        <v>15</v>
      </c>
      <c r="B57" s="446" t="s">
        <v>228</v>
      </c>
      <c r="C57" s="238" t="s">
        <v>262</v>
      </c>
      <c r="D57" s="307" t="s">
        <v>185</v>
      </c>
      <c r="E57" s="391">
        <v>7.2</v>
      </c>
      <c r="F57" s="447"/>
      <c r="G57" s="235"/>
      <c r="H57" s="303"/>
      <c r="I57" s="288"/>
      <c r="J57" s="288"/>
      <c r="K57" s="297"/>
      <c r="L57" s="236"/>
      <c r="M57" s="237"/>
      <c r="N57" s="237"/>
      <c r="O57" s="237"/>
      <c r="P57" s="298"/>
    </row>
    <row r="58" spans="1:16" s="293" customFormat="1" ht="15" outlineLevel="1">
      <c r="A58" s="232"/>
      <c r="B58" s="233"/>
      <c r="C58" s="390" t="s">
        <v>249</v>
      </c>
      <c r="D58" s="307" t="s">
        <v>185</v>
      </c>
      <c r="E58" s="391">
        <v>7.9</v>
      </c>
      <c r="F58" s="392"/>
      <c r="G58" s="235"/>
      <c r="H58" s="288"/>
      <c r="I58" s="342"/>
      <c r="J58" s="288"/>
      <c r="K58" s="343"/>
      <c r="L58" s="236"/>
      <c r="M58" s="237"/>
      <c r="N58" s="237"/>
      <c r="O58" s="237"/>
      <c r="P58" s="298"/>
    </row>
    <row r="59" spans="1:16" s="293" customFormat="1" ht="39">
      <c r="A59" s="232">
        <v>16</v>
      </c>
      <c r="B59" s="294" t="s">
        <v>9</v>
      </c>
      <c r="C59" s="300" t="s">
        <v>252</v>
      </c>
      <c r="D59" s="331" t="s">
        <v>181</v>
      </c>
      <c r="E59" s="301">
        <v>12.400000000000002</v>
      </c>
      <c r="F59" s="302"/>
      <c r="G59" s="235"/>
      <c r="H59" s="303"/>
      <c r="I59" s="288"/>
      <c r="J59" s="288"/>
      <c r="K59" s="297"/>
      <c r="L59" s="236"/>
      <c r="M59" s="237"/>
      <c r="N59" s="237"/>
      <c r="O59" s="237"/>
      <c r="P59" s="298"/>
    </row>
    <row r="60" spans="1:16" s="293" customFormat="1" ht="15">
      <c r="A60" s="232">
        <v>17</v>
      </c>
      <c r="B60" s="294" t="s">
        <v>9</v>
      </c>
      <c r="C60" s="383" t="s">
        <v>686</v>
      </c>
      <c r="D60" s="331" t="s">
        <v>181</v>
      </c>
      <c r="E60" s="304">
        <v>9.799999999999997</v>
      </c>
      <c r="F60" s="304"/>
      <c r="G60" s="307"/>
      <c r="H60" s="460"/>
      <c r="I60" s="317"/>
      <c r="J60" s="317"/>
      <c r="K60" s="297"/>
      <c r="L60" s="236"/>
      <c r="M60" s="237"/>
      <c r="N60" s="237"/>
      <c r="O60" s="237"/>
      <c r="P60" s="298"/>
    </row>
    <row r="61" spans="1:16" s="357" customFormat="1" ht="39">
      <c r="A61" s="232">
        <v>18</v>
      </c>
      <c r="B61" s="355" t="s">
        <v>9</v>
      </c>
      <c r="C61" s="356" t="s">
        <v>255</v>
      </c>
      <c r="D61" s="453" t="s">
        <v>186</v>
      </c>
      <c r="E61" s="437">
        <v>11.1</v>
      </c>
      <c r="F61" s="304"/>
      <c r="G61" s="307"/>
      <c r="H61" s="317"/>
      <c r="I61" s="288"/>
      <c r="J61" s="288"/>
      <c r="K61" s="346"/>
      <c r="L61" s="347"/>
      <c r="M61" s="348"/>
      <c r="N61" s="348"/>
      <c r="O61" s="348"/>
      <c r="P61" s="349"/>
    </row>
    <row r="62" spans="1:16" s="357" customFormat="1" ht="15" outlineLevel="1">
      <c r="A62" s="354"/>
      <c r="B62" s="358"/>
      <c r="C62" s="359" t="s">
        <v>254</v>
      </c>
      <c r="D62" s="307" t="s">
        <v>185</v>
      </c>
      <c r="E62" s="438">
        <v>2.7</v>
      </c>
      <c r="F62" s="360"/>
      <c r="G62" s="307"/>
      <c r="H62" s="317"/>
      <c r="I62" s="317"/>
      <c r="J62" s="361"/>
      <c r="K62" s="346"/>
      <c r="L62" s="347"/>
      <c r="M62" s="348"/>
      <c r="N62" s="348"/>
      <c r="O62" s="348"/>
      <c r="P62" s="349"/>
    </row>
    <row r="63" spans="1:16" s="350" customFormat="1" ht="39">
      <c r="A63" s="344">
        <v>19</v>
      </c>
      <c r="B63" s="294" t="s">
        <v>9</v>
      </c>
      <c r="C63" s="345" t="s">
        <v>257</v>
      </c>
      <c r="D63" s="453" t="s">
        <v>186</v>
      </c>
      <c r="E63" s="437">
        <v>11.1</v>
      </c>
      <c r="F63" s="304"/>
      <c r="G63" s="307"/>
      <c r="H63" s="317"/>
      <c r="I63" s="288"/>
      <c r="J63" s="288"/>
      <c r="K63" s="346"/>
      <c r="L63" s="347"/>
      <c r="M63" s="348"/>
      <c r="N63" s="348"/>
      <c r="O63" s="348"/>
      <c r="P63" s="349"/>
    </row>
    <row r="64" spans="1:16" s="350" customFormat="1" ht="15" outlineLevel="1">
      <c r="A64" s="351"/>
      <c r="B64" s="352"/>
      <c r="C64" s="353" t="s">
        <v>256</v>
      </c>
      <c r="D64" s="453" t="s">
        <v>185</v>
      </c>
      <c r="E64" s="438">
        <v>1.5</v>
      </c>
      <c r="F64" s="304"/>
      <c r="G64" s="307"/>
      <c r="H64" s="317"/>
      <c r="I64" s="288"/>
      <c r="J64" s="288"/>
      <c r="K64" s="346"/>
      <c r="L64" s="347"/>
      <c r="M64" s="348"/>
      <c r="N64" s="348"/>
      <c r="O64" s="348"/>
      <c r="P64" s="349"/>
    </row>
    <row r="65" spans="1:16" s="81" customFormat="1" ht="26.25">
      <c r="A65" s="139">
        <v>20</v>
      </c>
      <c r="B65" s="154" t="s">
        <v>9</v>
      </c>
      <c r="C65" s="180" t="s">
        <v>149</v>
      </c>
      <c r="D65" s="454" t="s">
        <v>68</v>
      </c>
      <c r="E65" s="455">
        <v>11.1</v>
      </c>
      <c r="F65" s="104"/>
      <c r="G65" s="98"/>
      <c r="H65" s="114"/>
      <c r="I65" s="87"/>
      <c r="J65" s="87"/>
      <c r="K65" s="178"/>
      <c r="L65" s="162"/>
      <c r="M65" s="156"/>
      <c r="N65" s="156"/>
      <c r="O65" s="156"/>
      <c r="P65" s="157"/>
    </row>
    <row r="66" spans="1:16" s="81" customFormat="1" ht="15" outlineLevel="1">
      <c r="A66" s="139"/>
      <c r="B66" s="181"/>
      <c r="C66" s="182" t="s">
        <v>0</v>
      </c>
      <c r="D66" s="98" t="s">
        <v>46</v>
      </c>
      <c r="E66" s="456">
        <v>0.4</v>
      </c>
      <c r="F66" s="183"/>
      <c r="G66" s="98"/>
      <c r="H66" s="114"/>
      <c r="I66" s="114"/>
      <c r="J66" s="179"/>
      <c r="K66" s="178"/>
      <c r="L66" s="162"/>
      <c r="M66" s="156"/>
      <c r="N66" s="156"/>
      <c r="O66" s="156"/>
      <c r="P66" s="157"/>
    </row>
    <row r="67" spans="1:16" s="81" customFormat="1" ht="12.75" outlineLevel="1">
      <c r="A67" s="139"/>
      <c r="B67" s="181"/>
      <c r="C67" s="182" t="s">
        <v>150</v>
      </c>
      <c r="D67" s="98" t="s">
        <v>32</v>
      </c>
      <c r="E67" s="456">
        <v>100</v>
      </c>
      <c r="F67" s="183"/>
      <c r="G67" s="98"/>
      <c r="H67" s="114"/>
      <c r="I67" s="114"/>
      <c r="J67" s="179"/>
      <c r="K67" s="178"/>
      <c r="L67" s="162"/>
      <c r="M67" s="156"/>
      <c r="N67" s="156"/>
      <c r="O67" s="156"/>
      <c r="P67" s="157"/>
    </row>
    <row r="68" spans="1:16" s="350" customFormat="1" ht="26.25">
      <c r="A68" s="344">
        <v>21</v>
      </c>
      <c r="B68" s="294" t="s">
        <v>9</v>
      </c>
      <c r="C68" s="345" t="s">
        <v>69</v>
      </c>
      <c r="D68" s="453" t="s">
        <v>186</v>
      </c>
      <c r="E68" s="437">
        <v>10.7</v>
      </c>
      <c r="F68" s="304"/>
      <c r="G68" s="307"/>
      <c r="H68" s="317"/>
      <c r="I68" s="288"/>
      <c r="J68" s="288"/>
      <c r="K68" s="346"/>
      <c r="L68" s="347"/>
      <c r="M68" s="348"/>
      <c r="N68" s="348"/>
      <c r="O68" s="348"/>
      <c r="P68" s="349"/>
    </row>
    <row r="69" spans="1:16" s="350" customFormat="1" ht="26.25" outlineLevel="1">
      <c r="A69" s="351"/>
      <c r="B69" s="352"/>
      <c r="C69" s="353" t="s">
        <v>441</v>
      </c>
      <c r="D69" s="453" t="s">
        <v>186</v>
      </c>
      <c r="E69" s="438">
        <v>11.2</v>
      </c>
      <c r="F69" s="362"/>
      <c r="G69" s="307">
        <v>0</v>
      </c>
      <c r="H69" s="317">
        <f>ROUND(F69*G69,2)</f>
        <v>0</v>
      </c>
      <c r="I69" s="317"/>
      <c r="J69" s="363">
        <v>0</v>
      </c>
      <c r="K69" s="346">
        <f>ROUND(SUM(J69+H69+I69),2)</f>
        <v>0</v>
      </c>
      <c r="L69" s="347">
        <f>ROUND(F69*$E69,1)</f>
        <v>0</v>
      </c>
      <c r="M69" s="348">
        <f>ROUND(E69*H69,2)</f>
        <v>0</v>
      </c>
      <c r="N69" s="348">
        <f>ROUND(I69*E69,2)</f>
        <v>0</v>
      </c>
      <c r="O69" s="348">
        <f>ROUND(J69*E69,2)</f>
        <v>0</v>
      </c>
      <c r="P69" s="349">
        <f>ROUND(M69+N69+O69,2)</f>
        <v>0</v>
      </c>
    </row>
    <row r="70" spans="1:16" s="293" customFormat="1" ht="12.75">
      <c r="A70" s="235"/>
      <c r="B70" s="336"/>
      <c r="C70" s="337" t="s">
        <v>253</v>
      </c>
      <c r="D70" s="448"/>
      <c r="E70" s="301"/>
      <c r="F70" s="287"/>
      <c r="G70" s="287"/>
      <c r="H70" s="287"/>
      <c r="I70" s="287"/>
      <c r="J70" s="288">
        <v>0</v>
      </c>
      <c r="K70" s="287"/>
      <c r="L70" s="338">
        <f>SUM(L45:L69)</f>
        <v>0</v>
      </c>
      <c r="M70" s="248">
        <f>SUM(M45:M69)</f>
        <v>0</v>
      </c>
      <c r="N70" s="248">
        <f>SUM(N45:N69)</f>
        <v>0</v>
      </c>
      <c r="O70" s="248">
        <f>SUM(O45:O69)</f>
        <v>0</v>
      </c>
      <c r="P70" s="248">
        <f>SUM(P45:P69)</f>
        <v>0</v>
      </c>
    </row>
    <row r="71" spans="1:16" s="29" customFormat="1" ht="12.75">
      <c r="A71" s="83"/>
      <c r="B71" s="84"/>
      <c r="C71" s="85" t="s">
        <v>258</v>
      </c>
      <c r="D71" s="449" t="s">
        <v>274</v>
      </c>
      <c r="E71" s="457">
        <v>1</v>
      </c>
      <c r="F71" s="86"/>
      <c r="G71" s="83"/>
      <c r="H71" s="86"/>
      <c r="I71" s="87"/>
      <c r="J71" s="87"/>
      <c r="K71" s="88"/>
      <c r="L71" s="89"/>
      <c r="M71" s="90"/>
      <c r="N71" s="90"/>
      <c r="O71" s="90"/>
      <c r="P71" s="90"/>
    </row>
    <row r="72" spans="1:16" s="293" customFormat="1" ht="26.25">
      <c r="A72" s="232">
        <v>22</v>
      </c>
      <c r="B72" s="294" t="s">
        <v>9</v>
      </c>
      <c r="C72" s="300" t="s">
        <v>259</v>
      </c>
      <c r="D72" s="331" t="s">
        <v>181</v>
      </c>
      <c r="E72" s="301">
        <v>10</v>
      </c>
      <c r="F72" s="302"/>
      <c r="G72" s="235"/>
      <c r="H72" s="303"/>
      <c r="I72" s="288"/>
      <c r="J72" s="288"/>
      <c r="K72" s="297"/>
      <c r="L72" s="236"/>
      <c r="M72" s="237"/>
      <c r="N72" s="237"/>
      <c r="O72" s="237"/>
      <c r="P72" s="298"/>
    </row>
    <row r="73" spans="1:16" s="357" customFormat="1" ht="26.25">
      <c r="A73" s="232">
        <v>23</v>
      </c>
      <c r="B73" s="355" t="s">
        <v>9</v>
      </c>
      <c r="C73" s="356" t="s">
        <v>266</v>
      </c>
      <c r="D73" s="331" t="s">
        <v>181</v>
      </c>
      <c r="E73" s="437">
        <v>1.6</v>
      </c>
      <c r="F73" s="304"/>
      <c r="G73" s="307"/>
      <c r="H73" s="317"/>
      <c r="I73" s="288"/>
      <c r="J73" s="288"/>
      <c r="K73" s="346"/>
      <c r="L73" s="347"/>
      <c r="M73" s="348"/>
      <c r="N73" s="348"/>
      <c r="O73" s="348"/>
      <c r="P73" s="349"/>
    </row>
    <row r="74" spans="1:16" s="357" customFormat="1" ht="15" outlineLevel="1">
      <c r="A74" s="354"/>
      <c r="B74" s="358"/>
      <c r="C74" s="359" t="s">
        <v>254</v>
      </c>
      <c r="D74" s="307" t="s">
        <v>185</v>
      </c>
      <c r="E74" s="438">
        <v>1.9</v>
      </c>
      <c r="F74" s="360"/>
      <c r="G74" s="307"/>
      <c r="H74" s="317"/>
      <c r="I74" s="317"/>
      <c r="J74" s="361"/>
      <c r="K74" s="346"/>
      <c r="L74" s="347"/>
      <c r="M74" s="348"/>
      <c r="N74" s="348"/>
      <c r="O74" s="348"/>
      <c r="P74" s="349"/>
    </row>
    <row r="75" spans="1:16" s="350" customFormat="1" ht="39">
      <c r="A75" s="232">
        <v>24</v>
      </c>
      <c r="B75" s="294" t="s">
        <v>9</v>
      </c>
      <c r="C75" s="345" t="s">
        <v>147</v>
      </c>
      <c r="D75" s="436" t="s">
        <v>186</v>
      </c>
      <c r="E75" s="437">
        <v>8</v>
      </c>
      <c r="F75" s="304"/>
      <c r="G75" s="307"/>
      <c r="H75" s="317"/>
      <c r="I75" s="288"/>
      <c r="J75" s="288"/>
      <c r="K75" s="346"/>
      <c r="L75" s="347"/>
      <c r="M75" s="348"/>
      <c r="N75" s="348"/>
      <c r="O75" s="348"/>
      <c r="P75" s="349"/>
    </row>
    <row r="76" spans="1:16" s="350" customFormat="1" ht="15" outlineLevel="1">
      <c r="A76" s="351"/>
      <c r="B76" s="352"/>
      <c r="C76" s="353" t="s">
        <v>230</v>
      </c>
      <c r="D76" s="436" t="s">
        <v>185</v>
      </c>
      <c r="E76" s="438">
        <v>1</v>
      </c>
      <c r="F76" s="304"/>
      <c r="G76" s="307"/>
      <c r="H76" s="317"/>
      <c r="I76" s="288"/>
      <c r="J76" s="288"/>
      <c r="K76" s="346"/>
      <c r="L76" s="347"/>
      <c r="M76" s="348"/>
      <c r="N76" s="348"/>
      <c r="O76" s="348"/>
      <c r="P76" s="349"/>
    </row>
    <row r="77" spans="1:16" s="357" customFormat="1" ht="26.25">
      <c r="A77" s="354">
        <v>25</v>
      </c>
      <c r="B77" s="355" t="s">
        <v>9</v>
      </c>
      <c r="C77" s="356" t="s">
        <v>231</v>
      </c>
      <c r="D77" s="436" t="s">
        <v>186</v>
      </c>
      <c r="E77" s="437">
        <v>8</v>
      </c>
      <c r="F77" s="304"/>
      <c r="G77" s="307"/>
      <c r="H77" s="317"/>
      <c r="I77" s="288"/>
      <c r="J77" s="288"/>
      <c r="K77" s="346"/>
      <c r="L77" s="347"/>
      <c r="M77" s="348"/>
      <c r="N77" s="348"/>
      <c r="O77" s="348"/>
      <c r="P77" s="349"/>
    </row>
    <row r="78" spans="1:16" s="293" customFormat="1" ht="15" outlineLevel="1">
      <c r="A78" s="232"/>
      <c r="B78" s="233"/>
      <c r="C78" s="390" t="s">
        <v>171</v>
      </c>
      <c r="D78" s="307" t="s">
        <v>185</v>
      </c>
      <c r="E78" s="391">
        <v>0.4</v>
      </c>
      <c r="F78" s="392"/>
      <c r="G78" s="235"/>
      <c r="H78" s="288"/>
      <c r="I78" s="288"/>
      <c r="J78" s="288"/>
      <c r="K78" s="297"/>
      <c r="L78" s="236"/>
      <c r="M78" s="237"/>
      <c r="N78" s="237"/>
      <c r="O78" s="237"/>
      <c r="P78" s="298"/>
    </row>
    <row r="79" spans="1:16" s="380" customFormat="1" ht="26.25">
      <c r="A79" s="433">
        <v>26</v>
      </c>
      <c r="B79" s="355" t="s">
        <v>9</v>
      </c>
      <c r="C79" s="238" t="s">
        <v>260</v>
      </c>
      <c r="D79" s="285" t="s">
        <v>184</v>
      </c>
      <c r="E79" s="391">
        <v>12.9</v>
      </c>
      <c r="F79" s="307"/>
      <c r="G79" s="307"/>
      <c r="H79" s="303"/>
      <c r="I79" s="288"/>
      <c r="J79" s="288"/>
      <c r="K79" s="346"/>
      <c r="L79" s="347"/>
      <c r="M79" s="348"/>
      <c r="N79" s="348"/>
      <c r="O79" s="348"/>
      <c r="P79" s="349"/>
    </row>
    <row r="80" spans="1:16" s="293" customFormat="1" ht="15" outlineLevel="1">
      <c r="A80" s="232"/>
      <c r="B80" s="233"/>
      <c r="C80" s="390" t="s">
        <v>168</v>
      </c>
      <c r="D80" s="285" t="s">
        <v>184</v>
      </c>
      <c r="E80" s="391">
        <v>14.2</v>
      </c>
      <c r="F80" s="392"/>
      <c r="G80" s="235"/>
      <c r="H80" s="288"/>
      <c r="I80" s="288"/>
      <c r="J80" s="288"/>
      <c r="K80" s="346"/>
      <c r="L80" s="347"/>
      <c r="M80" s="348"/>
      <c r="N80" s="348"/>
      <c r="O80" s="348"/>
      <c r="P80" s="349"/>
    </row>
    <row r="81" spans="1:16" s="380" customFormat="1" ht="12.75">
      <c r="A81" s="433">
        <v>27</v>
      </c>
      <c r="B81" s="355" t="s">
        <v>9</v>
      </c>
      <c r="C81" s="238" t="s">
        <v>263</v>
      </c>
      <c r="D81" s="285" t="s">
        <v>32</v>
      </c>
      <c r="E81" s="307">
        <v>250.5</v>
      </c>
      <c r="F81" s="302"/>
      <c r="G81" s="442"/>
      <c r="H81" s="303"/>
      <c r="I81" s="288"/>
      <c r="J81" s="288"/>
      <c r="K81" s="346"/>
      <c r="L81" s="347"/>
      <c r="M81" s="348"/>
      <c r="N81" s="348"/>
      <c r="O81" s="348"/>
      <c r="P81" s="349"/>
    </row>
    <row r="82" spans="1:16" s="380" customFormat="1" ht="12.75">
      <c r="A82" s="443"/>
      <c r="B82" s="443"/>
      <c r="C82" s="444" t="s">
        <v>264</v>
      </c>
      <c r="D82" s="285" t="s">
        <v>32</v>
      </c>
      <c r="E82" s="301">
        <v>288.1</v>
      </c>
      <c r="F82" s="377"/>
      <c r="G82" s="442"/>
      <c r="H82" s="303"/>
      <c r="I82" s="288"/>
      <c r="J82" s="288"/>
      <c r="K82" s="297"/>
      <c r="L82" s="236"/>
      <c r="M82" s="237"/>
      <c r="N82" s="237"/>
      <c r="O82" s="237"/>
      <c r="P82" s="298"/>
    </row>
    <row r="83" spans="1:16" s="380" customFormat="1" ht="12.75">
      <c r="A83" s="443"/>
      <c r="B83" s="443"/>
      <c r="C83" s="390" t="s">
        <v>234</v>
      </c>
      <c r="D83" s="443" t="s">
        <v>4</v>
      </c>
      <c r="E83" s="445">
        <v>1</v>
      </c>
      <c r="F83" s="443"/>
      <c r="G83" s="442"/>
      <c r="H83" s="303"/>
      <c r="I83" s="288"/>
      <c r="J83" s="288"/>
      <c r="K83" s="297"/>
      <c r="L83" s="236"/>
      <c r="M83" s="237"/>
      <c r="N83" s="237"/>
      <c r="O83" s="237"/>
      <c r="P83" s="298"/>
    </row>
    <row r="84" spans="1:16" s="380" customFormat="1" ht="26.25">
      <c r="A84" s="433">
        <v>28</v>
      </c>
      <c r="B84" s="446" t="s">
        <v>228</v>
      </c>
      <c r="C84" s="238" t="s">
        <v>265</v>
      </c>
      <c r="D84" s="307" t="s">
        <v>185</v>
      </c>
      <c r="E84" s="391">
        <v>3.6</v>
      </c>
      <c r="F84" s="447"/>
      <c r="G84" s="235"/>
      <c r="H84" s="303"/>
      <c r="I84" s="288"/>
      <c r="J84" s="288"/>
      <c r="K84" s="297"/>
      <c r="L84" s="236"/>
      <c r="M84" s="237"/>
      <c r="N84" s="237"/>
      <c r="O84" s="237"/>
      <c r="P84" s="298"/>
    </row>
    <row r="85" spans="1:16" s="293" customFormat="1" ht="15" outlineLevel="1">
      <c r="A85" s="232"/>
      <c r="B85" s="233"/>
      <c r="C85" s="390" t="s">
        <v>249</v>
      </c>
      <c r="D85" s="307" t="s">
        <v>185</v>
      </c>
      <c r="E85" s="391">
        <v>4</v>
      </c>
      <c r="F85" s="392"/>
      <c r="G85" s="235"/>
      <c r="H85" s="288"/>
      <c r="I85" s="342"/>
      <c r="J85" s="288"/>
      <c r="K85" s="343"/>
      <c r="L85" s="236"/>
      <c r="M85" s="237"/>
      <c r="N85" s="237"/>
      <c r="O85" s="237"/>
      <c r="P85" s="298"/>
    </row>
    <row r="86" spans="1:16" s="380" customFormat="1" ht="26.25">
      <c r="A86" s="433">
        <v>29</v>
      </c>
      <c r="B86" s="446" t="s">
        <v>228</v>
      </c>
      <c r="C86" s="238" t="s">
        <v>268</v>
      </c>
      <c r="D86" s="307" t="s">
        <v>80</v>
      </c>
      <c r="E86" s="434">
        <v>11</v>
      </c>
      <c r="F86" s="447"/>
      <c r="G86" s="235"/>
      <c r="H86" s="303"/>
      <c r="I86" s="288"/>
      <c r="J86" s="288"/>
      <c r="K86" s="297"/>
      <c r="L86" s="236"/>
      <c r="M86" s="237"/>
      <c r="N86" s="237"/>
      <c r="O86" s="237"/>
      <c r="P86" s="298"/>
    </row>
    <row r="87" spans="1:16" s="293" customFormat="1" ht="12.75" outlineLevel="1">
      <c r="A87" s="232"/>
      <c r="B87" s="233"/>
      <c r="C87" s="390" t="s">
        <v>267</v>
      </c>
      <c r="D87" s="307" t="s">
        <v>80</v>
      </c>
      <c r="E87" s="434">
        <v>11</v>
      </c>
      <c r="F87" s="392"/>
      <c r="G87" s="235"/>
      <c r="H87" s="288"/>
      <c r="I87" s="342"/>
      <c r="J87" s="288"/>
      <c r="K87" s="343"/>
      <c r="L87" s="236"/>
      <c r="M87" s="237"/>
      <c r="N87" s="237"/>
      <c r="O87" s="237"/>
      <c r="P87" s="298"/>
    </row>
    <row r="88" spans="1:16" s="293" customFormat="1" ht="15" outlineLevel="1">
      <c r="A88" s="232"/>
      <c r="B88" s="233"/>
      <c r="C88" s="390" t="s">
        <v>90</v>
      </c>
      <c r="D88" s="307" t="s">
        <v>185</v>
      </c>
      <c r="E88" s="391">
        <v>0.1</v>
      </c>
      <c r="F88" s="392"/>
      <c r="G88" s="235"/>
      <c r="H88" s="288"/>
      <c r="I88" s="288"/>
      <c r="J88" s="288"/>
      <c r="K88" s="297"/>
      <c r="L88" s="236"/>
      <c r="M88" s="237"/>
      <c r="N88" s="237"/>
      <c r="O88" s="237"/>
      <c r="P88" s="298"/>
    </row>
    <row r="89" spans="1:16" s="293" customFormat="1" ht="39">
      <c r="A89" s="232">
        <v>30</v>
      </c>
      <c r="B89" s="294" t="s">
        <v>9</v>
      </c>
      <c r="C89" s="300" t="s">
        <v>252</v>
      </c>
      <c r="D89" s="331" t="s">
        <v>181</v>
      </c>
      <c r="E89" s="301">
        <v>3.4</v>
      </c>
      <c r="F89" s="302"/>
      <c r="G89" s="235"/>
      <c r="H89" s="303"/>
      <c r="I89" s="288"/>
      <c r="J89" s="288"/>
      <c r="K89" s="297"/>
      <c r="L89" s="236"/>
      <c r="M89" s="237"/>
      <c r="N89" s="237"/>
      <c r="O89" s="237"/>
      <c r="P89" s="298"/>
    </row>
    <row r="90" spans="1:16" s="293" customFormat="1" ht="15">
      <c r="A90" s="232">
        <v>31</v>
      </c>
      <c r="B90" s="294" t="s">
        <v>9</v>
      </c>
      <c r="C90" s="383" t="s">
        <v>686</v>
      </c>
      <c r="D90" s="331" t="s">
        <v>181</v>
      </c>
      <c r="E90" s="304">
        <v>6.6</v>
      </c>
      <c r="F90" s="304"/>
      <c r="G90" s="307"/>
      <c r="H90" s="460"/>
      <c r="I90" s="317"/>
      <c r="J90" s="317"/>
      <c r="K90" s="297"/>
      <c r="L90" s="236"/>
      <c r="M90" s="237"/>
      <c r="N90" s="237"/>
      <c r="O90" s="237"/>
      <c r="P90" s="298"/>
    </row>
    <row r="91" spans="1:16" s="380" customFormat="1" ht="52.5">
      <c r="A91" s="232">
        <v>32</v>
      </c>
      <c r="B91" s="355" t="s">
        <v>9</v>
      </c>
      <c r="C91" s="383" t="s">
        <v>271</v>
      </c>
      <c r="D91" s="285" t="s">
        <v>181</v>
      </c>
      <c r="E91" s="304">
        <v>1.2</v>
      </c>
      <c r="F91" s="304"/>
      <c r="G91" s="307"/>
      <c r="H91" s="317"/>
      <c r="I91" s="288"/>
      <c r="J91" s="288"/>
      <c r="K91" s="378"/>
      <c r="L91" s="347"/>
      <c r="M91" s="348"/>
      <c r="N91" s="348"/>
      <c r="O91" s="348"/>
      <c r="P91" s="349"/>
    </row>
    <row r="92" spans="1:16" s="380" customFormat="1" ht="26.25" outlineLevel="1">
      <c r="A92" s="354"/>
      <c r="B92" s="384"/>
      <c r="C92" s="330" t="s">
        <v>270</v>
      </c>
      <c r="D92" s="285" t="s">
        <v>181</v>
      </c>
      <c r="E92" s="301">
        <v>1.26</v>
      </c>
      <c r="F92" s="385"/>
      <c r="G92" s="307">
        <v>0</v>
      </c>
      <c r="H92" s="317">
        <f>ROUND(F92*G92,2)</f>
        <v>0</v>
      </c>
      <c r="I92" s="288"/>
      <c r="J92" s="288">
        <v>0</v>
      </c>
      <c r="K92" s="378">
        <f>ROUND(SUM(J92+H92+I92),2)</f>
        <v>0</v>
      </c>
      <c r="L92" s="347">
        <f>ROUND(F92*$E92,1)</f>
        <v>0</v>
      </c>
      <c r="M92" s="348">
        <f>ROUND(E92*H92,2)</f>
        <v>0</v>
      </c>
      <c r="N92" s="348">
        <f>ROUND(I92*E92,2)</f>
        <v>0</v>
      </c>
      <c r="O92" s="348">
        <f>ROUND(J92*E92,2)</f>
        <v>0</v>
      </c>
      <c r="P92" s="349">
        <f>ROUND(M92+N92+O92,2)</f>
        <v>0</v>
      </c>
    </row>
    <row r="93" spans="1:16" s="380" customFormat="1" ht="12.75" outlineLevel="1">
      <c r="A93" s="354"/>
      <c r="B93" s="384"/>
      <c r="C93" s="420" t="s">
        <v>303</v>
      </c>
      <c r="D93" s="463" t="s">
        <v>32</v>
      </c>
      <c r="E93" s="307">
        <v>122.4</v>
      </c>
      <c r="F93" s="385"/>
      <c r="G93" s="307">
        <v>0</v>
      </c>
      <c r="H93" s="317">
        <f>ROUND(F93*G93,2)</f>
        <v>0</v>
      </c>
      <c r="I93" s="288"/>
      <c r="J93" s="288">
        <v>0</v>
      </c>
      <c r="K93" s="378">
        <f>ROUND(SUM(J93+H93+I93),2)</f>
        <v>0</v>
      </c>
      <c r="L93" s="347">
        <f>ROUND(F93*$E93,1)</f>
        <v>0</v>
      </c>
      <c r="M93" s="348">
        <f>ROUND(E93*H93,2)</f>
        <v>0</v>
      </c>
      <c r="N93" s="348">
        <f>ROUND(I93*E93,2)</f>
        <v>0</v>
      </c>
      <c r="O93" s="348">
        <f>ROUND(J93*E93,2)</f>
        <v>0</v>
      </c>
      <c r="P93" s="349">
        <f>ROUND(M93+N93+O93,2)</f>
        <v>0</v>
      </c>
    </row>
    <row r="94" spans="1:16" s="380" customFormat="1" ht="12.75" outlineLevel="1">
      <c r="A94" s="354"/>
      <c r="B94" s="384"/>
      <c r="C94" s="330" t="s">
        <v>269</v>
      </c>
      <c r="D94" s="285" t="s">
        <v>32</v>
      </c>
      <c r="E94" s="301">
        <v>8.9</v>
      </c>
      <c r="F94" s="385"/>
      <c r="G94" s="307">
        <v>0</v>
      </c>
      <c r="H94" s="317">
        <f>ROUND(F94*G94,2)</f>
        <v>0</v>
      </c>
      <c r="I94" s="288"/>
      <c r="J94" s="288">
        <v>0</v>
      </c>
      <c r="K94" s="378">
        <f>ROUND(SUM(J94+H94+I94),2)</f>
        <v>0</v>
      </c>
      <c r="L94" s="347">
        <f>ROUND(F94*$E94,1)</f>
        <v>0</v>
      </c>
      <c r="M94" s="348">
        <f>ROUND(E94*H94,2)</f>
        <v>0</v>
      </c>
      <c r="N94" s="348">
        <f>ROUND(I94*E94,2)</f>
        <v>0</v>
      </c>
      <c r="O94" s="348">
        <f>ROUND(J94*E94,2)</f>
        <v>0</v>
      </c>
      <c r="P94" s="349">
        <f>ROUND(M94+N94+O94,2)</f>
        <v>0</v>
      </c>
    </row>
    <row r="95" spans="1:16" s="471" customFormat="1" ht="26.25" outlineLevel="1">
      <c r="A95" s="354"/>
      <c r="B95" s="384"/>
      <c r="C95" s="466" t="s">
        <v>452</v>
      </c>
      <c r="D95" s="467" t="s">
        <v>4</v>
      </c>
      <c r="E95" s="468">
        <v>1</v>
      </c>
      <c r="F95" s="385"/>
      <c r="G95" s="307">
        <v>0</v>
      </c>
      <c r="H95" s="469">
        <f>ROUND(F95*G95,2)</f>
        <v>0</v>
      </c>
      <c r="I95" s="469"/>
      <c r="J95" s="469">
        <v>0</v>
      </c>
      <c r="K95" s="470">
        <f>ROUND(SUM(J95+H95+I95),2)</f>
        <v>0</v>
      </c>
      <c r="L95" s="347">
        <f>ROUND(F95*$E95,1)</f>
        <v>0</v>
      </c>
      <c r="M95" s="348">
        <f>ROUND(E95*H95,2)</f>
        <v>0</v>
      </c>
      <c r="N95" s="348">
        <f>ROUND(I95*E95,2)</f>
        <v>0</v>
      </c>
      <c r="O95" s="348">
        <f>ROUND(J95*E95,2)</f>
        <v>0</v>
      </c>
      <c r="P95" s="348">
        <f>ROUND(M95+N95+O95,2)</f>
        <v>0</v>
      </c>
    </row>
    <row r="96" spans="1:16" s="293" customFormat="1" ht="12.75">
      <c r="A96" s="235"/>
      <c r="B96" s="336"/>
      <c r="C96" s="337" t="s">
        <v>272</v>
      </c>
      <c r="D96" s="448"/>
      <c r="E96" s="301"/>
      <c r="F96" s="287"/>
      <c r="G96" s="287"/>
      <c r="H96" s="287"/>
      <c r="I96" s="287"/>
      <c r="J96" s="288">
        <v>0</v>
      </c>
      <c r="K96" s="287"/>
      <c r="L96" s="338">
        <f>SUM(L72:L95)</f>
        <v>0</v>
      </c>
      <c r="M96" s="248">
        <f>SUM(M72:M95)</f>
        <v>0</v>
      </c>
      <c r="N96" s="248">
        <f>SUM(N72:N95)</f>
        <v>0</v>
      </c>
      <c r="O96" s="248">
        <f>SUM(O72:O95)</f>
        <v>0</v>
      </c>
      <c r="P96" s="248">
        <f>SUM(P72:P95)</f>
        <v>0</v>
      </c>
    </row>
    <row r="97" spans="1:16" s="293" customFormat="1" ht="12.75">
      <c r="A97" s="235"/>
      <c r="B97" s="283"/>
      <c r="C97" s="284" t="s">
        <v>273</v>
      </c>
      <c r="D97" s="450" t="s">
        <v>274</v>
      </c>
      <c r="E97" s="458">
        <v>4</v>
      </c>
      <c r="F97" s="287"/>
      <c r="G97" s="287"/>
      <c r="H97" s="287"/>
      <c r="I97" s="287"/>
      <c r="J97" s="288">
        <v>0</v>
      </c>
      <c r="K97" s="287"/>
      <c r="L97" s="290"/>
      <c r="M97" s="291"/>
      <c r="N97" s="291"/>
      <c r="O97" s="291"/>
      <c r="P97" s="291"/>
    </row>
    <row r="98" spans="1:16" s="293" customFormat="1" ht="26.25">
      <c r="A98" s="232">
        <v>33</v>
      </c>
      <c r="B98" s="294" t="s">
        <v>9</v>
      </c>
      <c r="C98" s="300" t="s">
        <v>229</v>
      </c>
      <c r="D98" s="331" t="s">
        <v>181</v>
      </c>
      <c r="E98" s="301">
        <v>50.9</v>
      </c>
      <c r="F98" s="302"/>
      <c r="G98" s="235"/>
      <c r="H98" s="303"/>
      <c r="I98" s="288"/>
      <c r="J98" s="288"/>
      <c r="K98" s="297"/>
      <c r="L98" s="236"/>
      <c r="M98" s="237"/>
      <c r="N98" s="237"/>
      <c r="O98" s="237"/>
      <c r="P98" s="298"/>
    </row>
    <row r="99" spans="1:16" s="350" customFormat="1" ht="39">
      <c r="A99" s="232">
        <v>34</v>
      </c>
      <c r="B99" s="294" t="s">
        <v>9</v>
      </c>
      <c r="C99" s="345" t="s">
        <v>147</v>
      </c>
      <c r="D99" s="436" t="s">
        <v>186</v>
      </c>
      <c r="E99" s="437">
        <v>20.2</v>
      </c>
      <c r="F99" s="304"/>
      <c r="G99" s="307"/>
      <c r="H99" s="317"/>
      <c r="I99" s="288"/>
      <c r="J99" s="288"/>
      <c r="K99" s="346"/>
      <c r="L99" s="347"/>
      <c r="M99" s="348"/>
      <c r="N99" s="348"/>
      <c r="O99" s="348"/>
      <c r="P99" s="349"/>
    </row>
    <row r="100" spans="1:16" s="350" customFormat="1" ht="15" outlineLevel="1">
      <c r="A100" s="351"/>
      <c r="B100" s="352"/>
      <c r="C100" s="353" t="s">
        <v>230</v>
      </c>
      <c r="D100" s="436" t="s">
        <v>185</v>
      </c>
      <c r="E100" s="438">
        <v>2.6</v>
      </c>
      <c r="F100" s="304"/>
      <c r="G100" s="307"/>
      <c r="H100" s="317"/>
      <c r="I100" s="288"/>
      <c r="J100" s="288"/>
      <c r="K100" s="346"/>
      <c r="L100" s="347"/>
      <c r="M100" s="348"/>
      <c r="N100" s="348"/>
      <c r="O100" s="348"/>
      <c r="P100" s="349"/>
    </row>
    <row r="101" spans="1:16" s="357" customFormat="1" ht="26.25">
      <c r="A101" s="354">
        <v>35</v>
      </c>
      <c r="B101" s="355" t="s">
        <v>9</v>
      </c>
      <c r="C101" s="356" t="s">
        <v>231</v>
      </c>
      <c r="D101" s="436" t="s">
        <v>186</v>
      </c>
      <c r="E101" s="437">
        <v>15.8</v>
      </c>
      <c r="F101" s="304"/>
      <c r="G101" s="307"/>
      <c r="H101" s="317"/>
      <c r="I101" s="288"/>
      <c r="J101" s="288"/>
      <c r="K101" s="346"/>
      <c r="L101" s="347"/>
      <c r="M101" s="348"/>
      <c r="N101" s="348"/>
      <c r="O101" s="348"/>
      <c r="P101" s="349"/>
    </row>
    <row r="102" spans="1:16" s="293" customFormat="1" ht="15" outlineLevel="1">
      <c r="A102" s="232"/>
      <c r="B102" s="233"/>
      <c r="C102" s="390" t="s">
        <v>171</v>
      </c>
      <c r="D102" s="307" t="s">
        <v>185</v>
      </c>
      <c r="E102" s="391">
        <v>0.9</v>
      </c>
      <c r="F102" s="392"/>
      <c r="G102" s="235"/>
      <c r="H102" s="288"/>
      <c r="I102" s="288"/>
      <c r="J102" s="288"/>
      <c r="K102" s="297"/>
      <c r="L102" s="236"/>
      <c r="M102" s="237"/>
      <c r="N102" s="237"/>
      <c r="O102" s="237"/>
      <c r="P102" s="298"/>
    </row>
    <row r="103" spans="1:16" s="380" customFormat="1" ht="15">
      <c r="A103" s="433">
        <v>36</v>
      </c>
      <c r="B103" s="355" t="s">
        <v>9</v>
      </c>
      <c r="C103" s="238" t="s">
        <v>232</v>
      </c>
      <c r="D103" s="285" t="s">
        <v>184</v>
      </c>
      <c r="E103" s="437">
        <v>74.2</v>
      </c>
      <c r="F103" s="307"/>
      <c r="G103" s="307"/>
      <c r="H103" s="303"/>
      <c r="I103" s="288"/>
      <c r="J103" s="288"/>
      <c r="K103" s="346"/>
      <c r="L103" s="347"/>
      <c r="M103" s="348"/>
      <c r="N103" s="348"/>
      <c r="O103" s="348"/>
      <c r="P103" s="349"/>
    </row>
    <row r="104" spans="1:16" s="293" customFormat="1" ht="15" outlineLevel="1">
      <c r="A104" s="232"/>
      <c r="B104" s="233"/>
      <c r="C104" s="390" t="s">
        <v>168</v>
      </c>
      <c r="D104" s="285" t="s">
        <v>184</v>
      </c>
      <c r="E104" s="391">
        <v>81.6</v>
      </c>
      <c r="F104" s="392"/>
      <c r="G104" s="235"/>
      <c r="H104" s="288"/>
      <c r="I104" s="288"/>
      <c r="J104" s="288"/>
      <c r="K104" s="346"/>
      <c r="L104" s="347"/>
      <c r="M104" s="348"/>
      <c r="N104" s="348"/>
      <c r="O104" s="348"/>
      <c r="P104" s="349"/>
    </row>
    <row r="105" spans="1:16" s="293" customFormat="1" ht="12.75" outlineLevel="1">
      <c r="A105" s="232"/>
      <c r="B105" s="233"/>
      <c r="C105" s="390" t="s">
        <v>225</v>
      </c>
      <c r="D105" s="285" t="s">
        <v>4</v>
      </c>
      <c r="E105" s="434">
        <v>1</v>
      </c>
      <c r="F105" s="392"/>
      <c r="G105" s="235"/>
      <c r="H105" s="288"/>
      <c r="I105" s="288"/>
      <c r="J105" s="288"/>
      <c r="K105" s="346"/>
      <c r="L105" s="347"/>
      <c r="M105" s="348"/>
      <c r="N105" s="348"/>
      <c r="O105" s="348"/>
      <c r="P105" s="349"/>
    </row>
    <row r="106" spans="1:16" s="380" customFormat="1" ht="12.75" outlineLevel="1">
      <c r="A106" s="439"/>
      <c r="B106" s="440"/>
      <c r="C106" s="390" t="s">
        <v>226</v>
      </c>
      <c r="D106" s="441" t="s">
        <v>227</v>
      </c>
      <c r="E106" s="391">
        <v>3.7</v>
      </c>
      <c r="F106" s="307"/>
      <c r="G106" s="307"/>
      <c r="H106" s="303"/>
      <c r="I106" s="288"/>
      <c r="J106" s="288"/>
      <c r="K106" s="346"/>
      <c r="L106" s="347"/>
      <c r="M106" s="348"/>
      <c r="N106" s="348"/>
      <c r="O106" s="348"/>
      <c r="P106" s="349"/>
    </row>
    <row r="107" spans="1:16" s="380" customFormat="1" ht="12.75">
      <c r="A107" s="433">
        <v>37</v>
      </c>
      <c r="B107" s="355" t="s">
        <v>9</v>
      </c>
      <c r="C107" s="238" t="s">
        <v>233</v>
      </c>
      <c r="D107" s="285" t="s">
        <v>32</v>
      </c>
      <c r="E107" s="307">
        <v>506.9</v>
      </c>
      <c r="F107" s="302"/>
      <c r="G107" s="442"/>
      <c r="H107" s="303"/>
      <c r="I107" s="288"/>
      <c r="J107" s="288"/>
      <c r="K107" s="346"/>
      <c r="L107" s="347"/>
      <c r="M107" s="348"/>
      <c r="N107" s="348"/>
      <c r="O107" s="348"/>
      <c r="P107" s="349"/>
    </row>
    <row r="108" spans="1:16" s="380" customFormat="1" ht="12.75">
      <c r="A108" s="443"/>
      <c r="B108" s="443"/>
      <c r="C108" s="444" t="s">
        <v>275</v>
      </c>
      <c r="D108" s="285" t="s">
        <v>32</v>
      </c>
      <c r="E108" s="301">
        <v>582.9</v>
      </c>
      <c r="F108" s="377"/>
      <c r="G108" s="442"/>
      <c r="H108" s="303"/>
      <c r="I108" s="288"/>
      <c r="J108" s="288"/>
      <c r="K108" s="297"/>
      <c r="L108" s="236"/>
      <c r="M108" s="237"/>
      <c r="N108" s="237"/>
      <c r="O108" s="237"/>
      <c r="P108" s="298"/>
    </row>
    <row r="109" spans="1:16" s="380" customFormat="1" ht="12.75">
      <c r="A109" s="443"/>
      <c r="B109" s="443"/>
      <c r="C109" s="390" t="s">
        <v>234</v>
      </c>
      <c r="D109" s="443" t="s">
        <v>4</v>
      </c>
      <c r="E109" s="445">
        <v>1</v>
      </c>
      <c r="F109" s="443"/>
      <c r="G109" s="442"/>
      <c r="H109" s="303"/>
      <c r="I109" s="288"/>
      <c r="J109" s="288"/>
      <c r="K109" s="297"/>
      <c r="L109" s="236"/>
      <c r="M109" s="237"/>
      <c r="N109" s="237"/>
      <c r="O109" s="237"/>
      <c r="P109" s="298"/>
    </row>
    <row r="110" spans="1:16" s="380" customFormat="1" ht="26.25">
      <c r="A110" s="443"/>
      <c r="B110" s="443"/>
      <c r="C110" s="381" t="s">
        <v>276</v>
      </c>
      <c r="D110" s="443" t="s">
        <v>80</v>
      </c>
      <c r="E110" s="445">
        <v>144</v>
      </c>
      <c r="F110" s="443"/>
      <c r="G110" s="459"/>
      <c r="H110" s="460"/>
      <c r="I110" s="317"/>
      <c r="J110" s="317"/>
      <c r="K110" s="378"/>
      <c r="L110" s="347"/>
      <c r="M110" s="348"/>
      <c r="N110" s="348"/>
      <c r="O110" s="348"/>
      <c r="P110" s="349"/>
    </row>
    <row r="111" spans="1:16" s="380" customFormat="1" ht="15">
      <c r="A111" s="433">
        <v>38</v>
      </c>
      <c r="B111" s="446" t="s">
        <v>228</v>
      </c>
      <c r="C111" s="238" t="s">
        <v>250</v>
      </c>
      <c r="D111" s="307" t="s">
        <v>185</v>
      </c>
      <c r="E111" s="437">
        <v>11.3</v>
      </c>
      <c r="F111" s="447"/>
      <c r="G111" s="235"/>
      <c r="H111" s="303"/>
      <c r="I111" s="288"/>
      <c r="J111" s="288"/>
      <c r="K111" s="297"/>
      <c r="L111" s="236"/>
      <c r="M111" s="237"/>
      <c r="N111" s="237"/>
      <c r="O111" s="237"/>
      <c r="P111" s="298"/>
    </row>
    <row r="112" spans="1:16" s="293" customFormat="1" ht="15" outlineLevel="1">
      <c r="A112" s="232"/>
      <c r="B112" s="233"/>
      <c r="C112" s="390" t="s">
        <v>249</v>
      </c>
      <c r="D112" s="307" t="s">
        <v>185</v>
      </c>
      <c r="E112" s="391">
        <v>12.4</v>
      </c>
      <c r="F112" s="392"/>
      <c r="G112" s="235"/>
      <c r="H112" s="288"/>
      <c r="I112" s="342"/>
      <c r="J112" s="288"/>
      <c r="K112" s="343"/>
      <c r="L112" s="236"/>
      <c r="M112" s="237"/>
      <c r="N112" s="237"/>
      <c r="O112" s="237"/>
      <c r="P112" s="298"/>
    </row>
    <row r="113" spans="1:16" s="357" customFormat="1" ht="39">
      <c r="A113" s="232">
        <v>39</v>
      </c>
      <c r="B113" s="355" t="s">
        <v>9</v>
      </c>
      <c r="C113" s="356" t="s">
        <v>277</v>
      </c>
      <c r="D113" s="331" t="s">
        <v>181</v>
      </c>
      <c r="E113" s="437">
        <v>16</v>
      </c>
      <c r="F113" s="302"/>
      <c r="G113" s="235"/>
      <c r="H113" s="303"/>
      <c r="I113" s="288"/>
      <c r="J113" s="288"/>
      <c r="K113" s="346"/>
      <c r="L113" s="347"/>
      <c r="M113" s="348"/>
      <c r="N113" s="348"/>
      <c r="O113" s="348"/>
      <c r="P113" s="349"/>
    </row>
    <row r="114" spans="1:16" s="357" customFormat="1" ht="15" outlineLevel="1">
      <c r="A114" s="354"/>
      <c r="B114" s="358"/>
      <c r="C114" s="359" t="s">
        <v>254</v>
      </c>
      <c r="D114" s="307" t="s">
        <v>185</v>
      </c>
      <c r="E114" s="438">
        <v>19.2</v>
      </c>
      <c r="F114" s="360"/>
      <c r="G114" s="307"/>
      <c r="H114" s="317"/>
      <c r="I114" s="317"/>
      <c r="J114" s="361"/>
      <c r="K114" s="346"/>
      <c r="L114" s="347"/>
      <c r="M114" s="348"/>
      <c r="N114" s="348"/>
      <c r="O114" s="348"/>
      <c r="P114" s="349"/>
    </row>
    <row r="115" spans="1:16" s="293" customFormat="1" ht="39">
      <c r="A115" s="232">
        <v>40</v>
      </c>
      <c r="B115" s="294" t="s">
        <v>9</v>
      </c>
      <c r="C115" s="383" t="s">
        <v>247</v>
      </c>
      <c r="D115" s="331" t="s">
        <v>181</v>
      </c>
      <c r="E115" s="301">
        <v>20.099999999999994</v>
      </c>
      <c r="F115" s="302"/>
      <c r="G115" s="235"/>
      <c r="H115" s="303"/>
      <c r="I115" s="288"/>
      <c r="J115" s="288"/>
      <c r="K115" s="297"/>
      <c r="L115" s="236"/>
      <c r="M115" s="237"/>
      <c r="N115" s="237"/>
      <c r="O115" s="237"/>
      <c r="P115" s="298"/>
    </row>
    <row r="116" spans="1:16" s="293" customFormat="1" ht="15">
      <c r="A116" s="232">
        <v>41</v>
      </c>
      <c r="B116" s="294" t="s">
        <v>9</v>
      </c>
      <c r="C116" s="383" t="s">
        <v>686</v>
      </c>
      <c r="D116" s="331" t="s">
        <v>181</v>
      </c>
      <c r="E116" s="304">
        <v>30.800000000000004</v>
      </c>
      <c r="F116" s="304"/>
      <c r="G116" s="307"/>
      <c r="H116" s="460"/>
      <c r="I116" s="317"/>
      <c r="J116" s="317"/>
      <c r="K116" s="297"/>
      <c r="L116" s="236"/>
      <c r="M116" s="237"/>
      <c r="N116" s="237"/>
      <c r="O116" s="237"/>
      <c r="P116" s="298"/>
    </row>
    <row r="117" spans="1:16" s="29" customFormat="1" ht="39">
      <c r="A117" s="232">
        <v>42</v>
      </c>
      <c r="B117" s="93" t="s">
        <v>9</v>
      </c>
      <c r="C117" s="115" t="s">
        <v>285</v>
      </c>
      <c r="D117" s="91" t="s">
        <v>32</v>
      </c>
      <c r="E117" s="104">
        <v>5664.9</v>
      </c>
      <c r="F117" s="56"/>
      <c r="G117" s="83"/>
      <c r="H117" s="87"/>
      <c r="I117" s="87"/>
      <c r="J117" s="87"/>
      <c r="K117" s="99"/>
      <c r="L117" s="100"/>
      <c r="M117" s="101"/>
      <c r="N117" s="101"/>
      <c r="O117" s="101"/>
      <c r="P117" s="102"/>
    </row>
    <row r="118" spans="1:16" s="29" customFormat="1" ht="12.75" outlineLevel="1">
      <c r="A118" s="92"/>
      <c r="B118" s="129"/>
      <c r="C118" s="141" t="s">
        <v>278</v>
      </c>
      <c r="D118" s="91" t="s">
        <v>32</v>
      </c>
      <c r="E118" s="96">
        <v>118.6</v>
      </c>
      <c r="F118" s="97"/>
      <c r="G118" s="83"/>
      <c r="H118" s="87"/>
      <c r="I118" s="87"/>
      <c r="J118" s="87"/>
      <c r="K118" s="99"/>
      <c r="L118" s="100"/>
      <c r="M118" s="101"/>
      <c r="N118" s="101"/>
      <c r="O118" s="101"/>
      <c r="P118" s="102"/>
    </row>
    <row r="119" spans="1:16" s="29" customFormat="1" ht="12.75" outlineLevel="1">
      <c r="A119" s="92"/>
      <c r="B119" s="129"/>
      <c r="C119" s="141" t="s">
        <v>279</v>
      </c>
      <c r="D119" s="91" t="s">
        <v>32</v>
      </c>
      <c r="E119" s="96">
        <v>85</v>
      </c>
      <c r="F119" s="97"/>
      <c r="G119" s="83"/>
      <c r="H119" s="87"/>
      <c r="I119" s="87"/>
      <c r="J119" s="87"/>
      <c r="K119" s="99"/>
      <c r="L119" s="100"/>
      <c r="M119" s="101"/>
      <c r="N119" s="101"/>
      <c r="O119" s="101"/>
      <c r="P119" s="102"/>
    </row>
    <row r="120" spans="1:16" s="29" customFormat="1" ht="12.75" outlineLevel="1">
      <c r="A120" s="92"/>
      <c r="B120" s="129"/>
      <c r="C120" s="141" t="s">
        <v>280</v>
      </c>
      <c r="D120" s="91" t="s">
        <v>32</v>
      </c>
      <c r="E120" s="96">
        <v>665.6</v>
      </c>
      <c r="F120" s="97"/>
      <c r="G120" s="83"/>
      <c r="H120" s="87"/>
      <c r="I120" s="87"/>
      <c r="J120" s="87"/>
      <c r="K120" s="99"/>
      <c r="L120" s="100"/>
      <c r="M120" s="101"/>
      <c r="N120" s="101"/>
      <c r="O120" s="101"/>
      <c r="P120" s="102"/>
    </row>
    <row r="121" spans="1:16" s="29" customFormat="1" ht="12.75" outlineLevel="1">
      <c r="A121" s="92"/>
      <c r="B121" s="129"/>
      <c r="C121" s="141" t="s">
        <v>281</v>
      </c>
      <c r="D121" s="91" t="s">
        <v>32</v>
      </c>
      <c r="E121" s="96">
        <v>4653</v>
      </c>
      <c r="F121" s="97"/>
      <c r="G121" s="83"/>
      <c r="H121" s="87"/>
      <c r="I121" s="87"/>
      <c r="J121" s="87"/>
      <c r="K121" s="99"/>
      <c r="L121" s="100"/>
      <c r="M121" s="101"/>
      <c r="N121" s="101"/>
      <c r="O121" s="101"/>
      <c r="P121" s="102"/>
    </row>
    <row r="122" spans="1:16" s="29" customFormat="1" ht="12.75" outlineLevel="1">
      <c r="A122" s="92"/>
      <c r="B122" s="129"/>
      <c r="C122" s="141" t="s">
        <v>282</v>
      </c>
      <c r="D122" s="91" t="s">
        <v>32</v>
      </c>
      <c r="E122" s="96">
        <v>85</v>
      </c>
      <c r="F122" s="97"/>
      <c r="G122" s="83"/>
      <c r="H122" s="87"/>
      <c r="I122" s="87"/>
      <c r="J122" s="87"/>
      <c r="K122" s="99"/>
      <c r="L122" s="100"/>
      <c r="M122" s="101"/>
      <c r="N122" s="101"/>
      <c r="O122" s="101"/>
      <c r="P122" s="102"/>
    </row>
    <row r="123" spans="1:16" s="29" customFormat="1" ht="12.75" outlineLevel="1">
      <c r="A123" s="92"/>
      <c r="B123" s="129"/>
      <c r="C123" s="141" t="s">
        <v>283</v>
      </c>
      <c r="D123" s="91" t="s">
        <v>32</v>
      </c>
      <c r="E123" s="96">
        <v>14.9</v>
      </c>
      <c r="F123" s="97"/>
      <c r="G123" s="83"/>
      <c r="H123" s="87"/>
      <c r="I123" s="87"/>
      <c r="J123" s="87"/>
      <c r="K123" s="99"/>
      <c r="L123" s="100"/>
      <c r="M123" s="101"/>
      <c r="N123" s="101"/>
      <c r="O123" s="101"/>
      <c r="P123" s="102"/>
    </row>
    <row r="124" spans="1:16" s="29" customFormat="1" ht="12.75" outlineLevel="1">
      <c r="A124" s="92"/>
      <c r="B124" s="129"/>
      <c r="C124" s="141" t="s">
        <v>291</v>
      </c>
      <c r="D124" s="91" t="s">
        <v>32</v>
      </c>
      <c r="E124" s="96">
        <v>42.8</v>
      </c>
      <c r="F124" s="97"/>
      <c r="G124" s="83"/>
      <c r="H124" s="87"/>
      <c r="I124" s="87"/>
      <c r="J124" s="87"/>
      <c r="K124" s="99"/>
      <c r="L124" s="100"/>
      <c r="M124" s="101"/>
      <c r="N124" s="101"/>
      <c r="O124" s="101"/>
      <c r="P124" s="102"/>
    </row>
    <row r="125" spans="1:16" s="380" customFormat="1" ht="12.75">
      <c r="A125" s="443"/>
      <c r="B125" s="443"/>
      <c r="C125" s="390" t="s">
        <v>284</v>
      </c>
      <c r="D125" s="443" t="s">
        <v>4</v>
      </c>
      <c r="E125" s="445">
        <v>1</v>
      </c>
      <c r="F125" s="443"/>
      <c r="G125" s="442"/>
      <c r="H125" s="303"/>
      <c r="I125" s="288"/>
      <c r="J125" s="288"/>
      <c r="K125" s="297"/>
      <c r="L125" s="236"/>
      <c r="M125" s="237"/>
      <c r="N125" s="237"/>
      <c r="O125" s="237"/>
      <c r="P125" s="298"/>
    </row>
    <row r="126" spans="1:16" s="380" customFormat="1" ht="39">
      <c r="A126" s="433">
        <v>43</v>
      </c>
      <c r="B126" s="446" t="s">
        <v>228</v>
      </c>
      <c r="C126" s="238" t="s">
        <v>286</v>
      </c>
      <c r="D126" s="307" t="s">
        <v>80</v>
      </c>
      <c r="E126" s="434">
        <v>28</v>
      </c>
      <c r="F126" s="447"/>
      <c r="G126" s="235"/>
      <c r="H126" s="303"/>
      <c r="I126" s="288"/>
      <c r="J126" s="288"/>
      <c r="K126" s="297"/>
      <c r="L126" s="236"/>
      <c r="M126" s="237"/>
      <c r="N126" s="237"/>
      <c r="O126" s="237"/>
      <c r="P126" s="298"/>
    </row>
    <row r="127" spans="1:16" s="293" customFormat="1" ht="12.75" outlineLevel="1">
      <c r="A127" s="232"/>
      <c r="B127" s="233"/>
      <c r="C127" s="390" t="s">
        <v>287</v>
      </c>
      <c r="D127" s="307" t="s">
        <v>80</v>
      </c>
      <c r="E127" s="434">
        <v>28</v>
      </c>
      <c r="F127" s="392"/>
      <c r="G127" s="235"/>
      <c r="H127" s="288"/>
      <c r="I127" s="342"/>
      <c r="J127" s="288"/>
      <c r="K127" s="343"/>
      <c r="L127" s="236"/>
      <c r="M127" s="237"/>
      <c r="N127" s="237"/>
      <c r="O127" s="237"/>
      <c r="P127" s="298"/>
    </row>
    <row r="128" spans="1:16" s="293" customFormat="1" ht="12.75" outlineLevel="1">
      <c r="A128" s="232"/>
      <c r="B128" s="233"/>
      <c r="C128" s="390" t="s">
        <v>98</v>
      </c>
      <c r="D128" s="307" t="s">
        <v>4</v>
      </c>
      <c r="E128" s="434">
        <v>1</v>
      </c>
      <c r="F128" s="392"/>
      <c r="G128" s="235"/>
      <c r="H128" s="288"/>
      <c r="I128" s="288"/>
      <c r="J128" s="288"/>
      <c r="K128" s="297"/>
      <c r="L128" s="236"/>
      <c r="M128" s="237"/>
      <c r="N128" s="237"/>
      <c r="O128" s="237"/>
      <c r="P128" s="298"/>
    </row>
    <row r="129" spans="1:16" s="380" customFormat="1" ht="15">
      <c r="A129" s="433">
        <v>44</v>
      </c>
      <c r="B129" s="355" t="s">
        <v>9</v>
      </c>
      <c r="C129" s="238" t="s">
        <v>288</v>
      </c>
      <c r="D129" s="285" t="s">
        <v>184</v>
      </c>
      <c r="E129" s="437">
        <v>75</v>
      </c>
      <c r="F129" s="307"/>
      <c r="G129" s="307"/>
      <c r="H129" s="303"/>
      <c r="I129" s="288"/>
      <c r="J129" s="288"/>
      <c r="K129" s="346"/>
      <c r="L129" s="347"/>
      <c r="M129" s="348"/>
      <c r="N129" s="348"/>
      <c r="O129" s="348"/>
      <c r="P129" s="349"/>
    </row>
    <row r="130" spans="1:16" s="293" customFormat="1" ht="15" outlineLevel="1">
      <c r="A130" s="232"/>
      <c r="B130" s="233"/>
      <c r="C130" s="390" t="s">
        <v>168</v>
      </c>
      <c r="D130" s="285" t="s">
        <v>184</v>
      </c>
      <c r="E130" s="391">
        <v>82.5</v>
      </c>
      <c r="F130" s="392"/>
      <c r="G130" s="235"/>
      <c r="H130" s="288"/>
      <c r="I130" s="288"/>
      <c r="J130" s="288"/>
      <c r="K130" s="346"/>
      <c r="L130" s="347"/>
      <c r="M130" s="348"/>
      <c r="N130" s="348"/>
      <c r="O130" s="348"/>
      <c r="P130" s="349"/>
    </row>
    <row r="131" spans="1:16" s="293" customFormat="1" ht="12.75" outlineLevel="1">
      <c r="A131" s="232"/>
      <c r="B131" s="233"/>
      <c r="C131" s="390" t="s">
        <v>225</v>
      </c>
      <c r="D131" s="285" t="s">
        <v>4</v>
      </c>
      <c r="E131" s="434">
        <v>1</v>
      </c>
      <c r="F131" s="392"/>
      <c r="G131" s="235"/>
      <c r="H131" s="288"/>
      <c r="I131" s="288"/>
      <c r="J131" s="288"/>
      <c r="K131" s="346"/>
      <c r="L131" s="347"/>
      <c r="M131" s="348"/>
      <c r="N131" s="348"/>
      <c r="O131" s="348"/>
      <c r="P131" s="349"/>
    </row>
    <row r="132" spans="1:16" s="380" customFormat="1" ht="12.75" outlineLevel="1">
      <c r="A132" s="439"/>
      <c r="B132" s="440"/>
      <c r="C132" s="390" t="s">
        <v>226</v>
      </c>
      <c r="D132" s="441" t="s">
        <v>227</v>
      </c>
      <c r="E132" s="391">
        <v>3.8</v>
      </c>
      <c r="F132" s="307"/>
      <c r="G132" s="307"/>
      <c r="H132" s="303"/>
      <c r="I132" s="288"/>
      <c r="J132" s="288"/>
      <c r="K132" s="346"/>
      <c r="L132" s="347"/>
      <c r="M132" s="348"/>
      <c r="N132" s="348"/>
      <c r="O132" s="348"/>
      <c r="P132" s="349"/>
    </row>
    <row r="133" spans="1:16" s="380" customFormat="1" ht="12.75">
      <c r="A133" s="433">
        <v>45</v>
      </c>
      <c r="B133" s="355" t="s">
        <v>9</v>
      </c>
      <c r="C133" s="238" t="s">
        <v>289</v>
      </c>
      <c r="D133" s="285" t="s">
        <v>32</v>
      </c>
      <c r="E133" s="307">
        <v>771.6</v>
      </c>
      <c r="F133" s="302"/>
      <c r="G133" s="442"/>
      <c r="H133" s="303"/>
      <c r="I133" s="288"/>
      <c r="J133" s="288"/>
      <c r="K133" s="346"/>
      <c r="L133" s="347"/>
      <c r="M133" s="348"/>
      <c r="N133" s="348"/>
      <c r="O133" s="348"/>
      <c r="P133" s="349"/>
    </row>
    <row r="134" spans="1:16" s="380" customFormat="1" ht="12.75">
      <c r="A134" s="443"/>
      <c r="B134" s="443"/>
      <c r="C134" s="444" t="s">
        <v>290</v>
      </c>
      <c r="D134" s="285" t="s">
        <v>32</v>
      </c>
      <c r="E134" s="301">
        <v>887.3</v>
      </c>
      <c r="F134" s="377"/>
      <c r="G134" s="442"/>
      <c r="H134" s="303"/>
      <c r="I134" s="288"/>
      <c r="J134" s="288"/>
      <c r="K134" s="297"/>
      <c r="L134" s="236"/>
      <c r="M134" s="237"/>
      <c r="N134" s="237"/>
      <c r="O134" s="237"/>
      <c r="P134" s="298"/>
    </row>
    <row r="135" spans="1:16" s="380" customFormat="1" ht="12.75">
      <c r="A135" s="443"/>
      <c r="B135" s="443"/>
      <c r="C135" s="390" t="s">
        <v>234</v>
      </c>
      <c r="D135" s="443" t="s">
        <v>4</v>
      </c>
      <c r="E135" s="445">
        <v>1</v>
      </c>
      <c r="F135" s="443"/>
      <c r="G135" s="442"/>
      <c r="H135" s="303"/>
      <c r="I135" s="288"/>
      <c r="J135" s="288"/>
      <c r="K135" s="297"/>
      <c r="L135" s="236"/>
      <c r="M135" s="237"/>
      <c r="N135" s="237"/>
      <c r="O135" s="237"/>
      <c r="P135" s="298"/>
    </row>
    <row r="136" spans="1:16" s="380" customFormat="1" ht="26.25">
      <c r="A136" s="433">
        <v>46</v>
      </c>
      <c r="B136" s="446" t="s">
        <v>228</v>
      </c>
      <c r="C136" s="238" t="s">
        <v>533</v>
      </c>
      <c r="D136" s="307" t="s">
        <v>185</v>
      </c>
      <c r="E136" s="437">
        <v>6.6</v>
      </c>
      <c r="F136" s="447"/>
      <c r="G136" s="235"/>
      <c r="H136" s="303"/>
      <c r="I136" s="288"/>
      <c r="J136" s="288"/>
      <c r="K136" s="297"/>
      <c r="L136" s="236"/>
      <c r="M136" s="237"/>
      <c r="N136" s="237"/>
      <c r="O136" s="237"/>
      <c r="P136" s="298"/>
    </row>
    <row r="137" spans="1:16" s="293" customFormat="1" ht="15" outlineLevel="1">
      <c r="A137" s="232"/>
      <c r="B137" s="233"/>
      <c r="C137" s="390" t="s">
        <v>292</v>
      </c>
      <c r="D137" s="307" t="s">
        <v>185</v>
      </c>
      <c r="E137" s="391">
        <v>7.3</v>
      </c>
      <c r="F137" s="392"/>
      <c r="G137" s="235"/>
      <c r="H137" s="288"/>
      <c r="I137" s="342"/>
      <c r="J137" s="288"/>
      <c r="K137" s="343"/>
      <c r="L137" s="236"/>
      <c r="M137" s="237"/>
      <c r="N137" s="237"/>
      <c r="O137" s="237"/>
      <c r="P137" s="298"/>
    </row>
    <row r="138" spans="1:16" s="159" customFormat="1" ht="39">
      <c r="A138" s="139">
        <v>47</v>
      </c>
      <c r="B138" s="154" t="s">
        <v>9</v>
      </c>
      <c r="C138" s="247" t="s">
        <v>640</v>
      </c>
      <c r="D138" s="91" t="s">
        <v>31</v>
      </c>
      <c r="E138" s="96">
        <v>47.2</v>
      </c>
      <c r="F138" s="104"/>
      <c r="G138" s="98"/>
      <c r="H138" s="114"/>
      <c r="I138" s="114"/>
      <c r="J138" s="114"/>
      <c r="K138" s="254"/>
      <c r="L138" s="255"/>
      <c r="M138" s="256"/>
      <c r="N138" s="256"/>
      <c r="O138" s="256"/>
      <c r="P138" s="257"/>
    </row>
    <row r="139" spans="1:16" s="29" customFormat="1" ht="39">
      <c r="A139" s="92">
        <v>48</v>
      </c>
      <c r="B139" s="93" t="s">
        <v>9</v>
      </c>
      <c r="C139" s="247" t="s">
        <v>294</v>
      </c>
      <c r="D139" s="91" t="s">
        <v>42</v>
      </c>
      <c r="E139" s="437">
        <v>65.95</v>
      </c>
      <c r="F139" s="56"/>
      <c r="G139" s="83"/>
      <c r="H139" s="87"/>
      <c r="I139" s="87"/>
      <c r="J139" s="87"/>
      <c r="K139" s="131"/>
      <c r="L139" s="132"/>
      <c r="M139" s="133"/>
      <c r="N139" s="133"/>
      <c r="O139" s="133"/>
      <c r="P139" s="134"/>
    </row>
    <row r="140" spans="1:16" s="29" customFormat="1" ht="26.25" outlineLevel="1">
      <c r="A140" s="92"/>
      <c r="B140" s="93"/>
      <c r="C140" s="258" t="s">
        <v>293</v>
      </c>
      <c r="D140" s="91" t="s">
        <v>42</v>
      </c>
      <c r="E140" s="136">
        <v>3957</v>
      </c>
      <c r="F140" s="97"/>
      <c r="G140" s="83">
        <v>0</v>
      </c>
      <c r="H140" s="87">
        <f>ROUND(F140*G140,2)</f>
        <v>0</v>
      </c>
      <c r="I140" s="114"/>
      <c r="J140" s="87">
        <v>0</v>
      </c>
      <c r="K140" s="131">
        <f>ROUND(SUM(J140+H140+I140),2)</f>
        <v>0</v>
      </c>
      <c r="L140" s="132">
        <f>ROUND(F140*$E140,1)</f>
        <v>0</v>
      </c>
      <c r="M140" s="133">
        <f>ROUND(E140*H140,2)</f>
        <v>0</v>
      </c>
      <c r="N140" s="133">
        <f>ROUND(I140*E140,2)</f>
        <v>0</v>
      </c>
      <c r="O140" s="133">
        <f>ROUND(J140*E140,2)</f>
        <v>0</v>
      </c>
      <c r="P140" s="134">
        <f>ROUND(M140+N140+O140,2)</f>
        <v>0</v>
      </c>
    </row>
    <row r="141" spans="1:16" s="29" customFormat="1" ht="12.75">
      <c r="A141" s="92"/>
      <c r="B141" s="149"/>
      <c r="C141" s="150" t="s">
        <v>295</v>
      </c>
      <c r="D141" s="184"/>
      <c r="E141" s="91"/>
      <c r="F141" s="113"/>
      <c r="G141" s="97"/>
      <c r="H141" s="97"/>
      <c r="I141" s="97"/>
      <c r="J141" s="97"/>
      <c r="K141" s="97"/>
      <c r="L141" s="151">
        <f>SUM(L97:L140)</f>
        <v>0</v>
      </c>
      <c r="M141" s="253">
        <f>SUM(M97:M140)</f>
        <v>0</v>
      </c>
      <c r="N141" s="253">
        <f>SUM(N97:N140)</f>
        <v>0</v>
      </c>
      <c r="O141" s="253">
        <f>SUM(O97:O140)</f>
        <v>0</v>
      </c>
      <c r="P141" s="253">
        <f>SUM(P97:P140)</f>
        <v>0</v>
      </c>
    </row>
    <row r="142" spans="1:16" s="29" customFormat="1" ht="12.75">
      <c r="A142" s="83"/>
      <c r="B142" s="84"/>
      <c r="C142" s="110" t="s">
        <v>296</v>
      </c>
      <c r="D142" s="450" t="s">
        <v>80</v>
      </c>
      <c r="E142" s="450">
        <v>6</v>
      </c>
      <c r="F142" s="88"/>
      <c r="G142" s="88"/>
      <c r="H142" s="88"/>
      <c r="I142" s="87">
        <v>0</v>
      </c>
      <c r="J142" s="111"/>
      <c r="K142" s="88"/>
      <c r="L142" s="89"/>
      <c r="M142" s="90"/>
      <c r="N142" s="90"/>
      <c r="O142" s="90"/>
      <c r="P142" s="90"/>
    </row>
    <row r="143" spans="1:16" s="159" customFormat="1" ht="15">
      <c r="A143" s="139">
        <v>49</v>
      </c>
      <c r="B143" s="154" t="s">
        <v>9</v>
      </c>
      <c r="C143" s="239" t="s">
        <v>297</v>
      </c>
      <c r="D143" s="307" t="s">
        <v>185</v>
      </c>
      <c r="E143" s="96">
        <v>4.2</v>
      </c>
      <c r="F143" s="104"/>
      <c r="G143" s="98"/>
      <c r="H143" s="114"/>
      <c r="I143" s="114"/>
      <c r="J143" s="114"/>
      <c r="K143" s="155"/>
      <c r="L143" s="162"/>
      <c r="M143" s="156"/>
      <c r="N143" s="156"/>
      <c r="O143" s="156"/>
      <c r="P143" s="157"/>
    </row>
    <row r="144" spans="1:16" s="159" customFormat="1" ht="15">
      <c r="A144" s="139">
        <v>50</v>
      </c>
      <c r="B144" s="154" t="s">
        <v>9</v>
      </c>
      <c r="C144" s="164" t="s">
        <v>65</v>
      </c>
      <c r="D144" s="91" t="s">
        <v>43</v>
      </c>
      <c r="E144" s="104">
        <v>5.5</v>
      </c>
      <c r="F144" s="104"/>
      <c r="G144" s="98"/>
      <c r="H144" s="461"/>
      <c r="I144" s="114"/>
      <c r="J144" s="114"/>
      <c r="K144" s="155"/>
      <c r="L144" s="162"/>
      <c r="M144" s="156"/>
      <c r="N144" s="156"/>
      <c r="O144" s="156"/>
      <c r="P144" s="157"/>
    </row>
    <row r="145" spans="1:16" s="159" customFormat="1" ht="15">
      <c r="A145" s="139">
        <v>51</v>
      </c>
      <c r="B145" s="154" t="s">
        <v>9</v>
      </c>
      <c r="C145" s="164" t="s">
        <v>44</v>
      </c>
      <c r="D145" s="91" t="s">
        <v>80</v>
      </c>
      <c r="E145" s="113">
        <v>0.8</v>
      </c>
      <c r="F145" s="113"/>
      <c r="G145" s="98"/>
      <c r="H145" s="461"/>
      <c r="I145" s="114"/>
      <c r="J145" s="114"/>
      <c r="K145" s="155"/>
      <c r="L145" s="162"/>
      <c r="M145" s="156"/>
      <c r="N145" s="156"/>
      <c r="O145" s="156"/>
      <c r="P145" s="157"/>
    </row>
    <row r="146" spans="1:16" s="159" customFormat="1" ht="39">
      <c r="A146" s="139">
        <v>52</v>
      </c>
      <c r="B146" s="154" t="s">
        <v>9</v>
      </c>
      <c r="C146" s="247" t="s">
        <v>306</v>
      </c>
      <c r="D146" s="91" t="s">
        <v>32</v>
      </c>
      <c r="E146" s="136">
        <v>1089.8</v>
      </c>
      <c r="F146" s="104"/>
      <c r="G146" s="98"/>
      <c r="H146" s="114"/>
      <c r="I146" s="114"/>
      <c r="J146" s="114"/>
      <c r="K146" s="155"/>
      <c r="L146" s="162"/>
      <c r="M146" s="156"/>
      <c r="N146" s="156"/>
      <c r="O146" s="156"/>
      <c r="P146" s="157"/>
    </row>
    <row r="147" spans="1:16" s="159" customFormat="1" ht="12.75" outlineLevel="1">
      <c r="A147" s="139"/>
      <c r="B147" s="154"/>
      <c r="C147" s="258" t="s">
        <v>298</v>
      </c>
      <c r="D147" s="91" t="s">
        <v>32</v>
      </c>
      <c r="E147" s="136">
        <v>1129.3700000000001</v>
      </c>
      <c r="F147" s="113"/>
      <c r="G147" s="98"/>
      <c r="H147" s="114"/>
      <c r="I147" s="114"/>
      <c r="J147" s="114"/>
      <c r="K147" s="155"/>
      <c r="L147" s="162"/>
      <c r="M147" s="156"/>
      <c r="N147" s="156"/>
      <c r="O147" s="156"/>
      <c r="P147" s="157"/>
    </row>
    <row r="148" spans="1:16" s="159" customFormat="1" ht="12.75" outlineLevel="1">
      <c r="A148" s="139"/>
      <c r="B148" s="154"/>
      <c r="C148" s="158" t="s">
        <v>299</v>
      </c>
      <c r="D148" s="91" t="s">
        <v>32</v>
      </c>
      <c r="E148" s="98">
        <v>41.800000000000004</v>
      </c>
      <c r="F148" s="104"/>
      <c r="G148" s="98"/>
      <c r="H148" s="114"/>
      <c r="I148" s="114"/>
      <c r="J148" s="114"/>
      <c r="K148" s="155"/>
      <c r="L148" s="162"/>
      <c r="M148" s="156"/>
      <c r="N148" s="156"/>
      <c r="O148" s="156"/>
      <c r="P148" s="157"/>
    </row>
    <row r="149" spans="1:16" s="159" customFormat="1" ht="12.75" outlineLevel="1">
      <c r="A149" s="139"/>
      <c r="B149" s="154"/>
      <c r="C149" s="158" t="s">
        <v>300</v>
      </c>
      <c r="D149" s="91" t="s">
        <v>32</v>
      </c>
      <c r="E149" s="98">
        <v>27.610000000000003</v>
      </c>
      <c r="F149" s="104"/>
      <c r="G149" s="98"/>
      <c r="H149" s="114"/>
      <c r="I149" s="114"/>
      <c r="J149" s="114"/>
      <c r="K149" s="155"/>
      <c r="L149" s="162"/>
      <c r="M149" s="156"/>
      <c r="N149" s="156"/>
      <c r="O149" s="156"/>
      <c r="P149" s="157"/>
    </row>
    <row r="150" spans="1:16" s="380" customFormat="1" ht="12.75">
      <c r="A150" s="443"/>
      <c r="B150" s="443"/>
      <c r="C150" s="381" t="s">
        <v>322</v>
      </c>
      <c r="D150" s="443" t="s">
        <v>80</v>
      </c>
      <c r="E150" s="445">
        <v>48</v>
      </c>
      <c r="F150" s="443"/>
      <c r="G150" s="459"/>
      <c r="H150" s="460"/>
      <c r="I150" s="317"/>
      <c r="J150" s="317"/>
      <c r="K150" s="155"/>
      <c r="L150" s="162"/>
      <c r="M150" s="156"/>
      <c r="N150" s="156"/>
      <c r="O150" s="156"/>
      <c r="P150" s="157"/>
    </row>
    <row r="151" spans="1:16" s="159" customFormat="1" ht="12.75" outlineLevel="1">
      <c r="A151" s="139"/>
      <c r="B151" s="161"/>
      <c r="C151" s="423" t="s">
        <v>301</v>
      </c>
      <c r="D151" s="462" t="s">
        <v>4</v>
      </c>
      <c r="E151" s="147">
        <v>1</v>
      </c>
      <c r="F151" s="113"/>
      <c r="G151" s="98"/>
      <c r="H151" s="114"/>
      <c r="I151" s="114"/>
      <c r="J151" s="114"/>
      <c r="K151" s="155"/>
      <c r="L151" s="162"/>
      <c r="M151" s="156"/>
      <c r="N151" s="156"/>
      <c r="O151" s="156"/>
      <c r="P151" s="157"/>
    </row>
    <row r="152" spans="1:16" s="159" customFormat="1" ht="39">
      <c r="A152" s="92">
        <v>53</v>
      </c>
      <c r="B152" s="154" t="s">
        <v>9</v>
      </c>
      <c r="C152" s="164" t="s">
        <v>324</v>
      </c>
      <c r="D152" s="91" t="s">
        <v>31</v>
      </c>
      <c r="E152" s="104">
        <v>41.1</v>
      </c>
      <c r="F152" s="104"/>
      <c r="G152" s="98"/>
      <c r="H152" s="114"/>
      <c r="I152" s="288"/>
      <c r="J152" s="87"/>
      <c r="K152" s="155"/>
      <c r="L152" s="162"/>
      <c r="M152" s="156"/>
      <c r="N152" s="156"/>
      <c r="O152" s="156"/>
      <c r="P152" s="157"/>
    </row>
    <row r="153" spans="1:16" s="159" customFormat="1" ht="15" outlineLevel="1">
      <c r="A153" s="139"/>
      <c r="B153" s="154"/>
      <c r="C153" s="258" t="s">
        <v>302</v>
      </c>
      <c r="D153" s="285" t="s">
        <v>184</v>
      </c>
      <c r="E153" s="136">
        <v>33.3</v>
      </c>
      <c r="F153" s="113"/>
      <c r="G153" s="98">
        <v>0</v>
      </c>
      <c r="H153" s="114">
        <f>ROUND(F153*G153,2)</f>
        <v>0</v>
      </c>
      <c r="I153" s="114"/>
      <c r="J153" s="114">
        <v>0</v>
      </c>
      <c r="K153" s="155">
        <f>ROUND(SUM(J153+H153+I153),2)</f>
        <v>0</v>
      </c>
      <c r="L153" s="162">
        <f>ROUND(F153*$E153,1)</f>
        <v>0</v>
      </c>
      <c r="M153" s="156">
        <f>ROUND(E153*H153,2)</f>
        <v>0</v>
      </c>
      <c r="N153" s="156">
        <f>ROUND(I153*E153,2)</f>
        <v>0</v>
      </c>
      <c r="O153" s="156">
        <f>ROUND(J153*E153,2)</f>
        <v>0</v>
      </c>
      <c r="P153" s="157">
        <f>ROUND(M153+N153+O153,2)</f>
        <v>0</v>
      </c>
    </row>
    <row r="154" spans="1:16" s="380" customFormat="1" ht="12.75" outlineLevel="1">
      <c r="A154" s="354"/>
      <c r="B154" s="384"/>
      <c r="C154" s="420" t="s">
        <v>323</v>
      </c>
      <c r="D154" s="463" t="s">
        <v>32</v>
      </c>
      <c r="E154" s="307">
        <v>354.5</v>
      </c>
      <c r="F154" s="385"/>
      <c r="G154" s="307">
        <v>0</v>
      </c>
      <c r="H154" s="317">
        <f>ROUND(F154*G154,2)</f>
        <v>0</v>
      </c>
      <c r="I154" s="288"/>
      <c r="J154" s="288">
        <v>0</v>
      </c>
      <c r="K154" s="155">
        <f>ROUND(SUM(J154+H154+I154),2)</f>
        <v>0</v>
      </c>
      <c r="L154" s="162">
        <f>ROUND(F154*$E154,1)</f>
        <v>0</v>
      </c>
      <c r="M154" s="156">
        <f>ROUND(E154*H154,2)</f>
        <v>0</v>
      </c>
      <c r="N154" s="156">
        <f>ROUND(I154*E154,2)</f>
        <v>0</v>
      </c>
      <c r="O154" s="156">
        <f>ROUND(J154*E154,2)</f>
        <v>0</v>
      </c>
      <c r="P154" s="157">
        <f>ROUND(M154+N154+O154,2)</f>
        <v>0</v>
      </c>
    </row>
    <row r="155" spans="1:16" s="29" customFormat="1" ht="12.75">
      <c r="A155" s="83"/>
      <c r="B155" s="106"/>
      <c r="C155" s="116" t="s">
        <v>304</v>
      </c>
      <c r="D155" s="184"/>
      <c r="E155" s="96"/>
      <c r="F155" s="88"/>
      <c r="G155" s="88"/>
      <c r="H155" s="88"/>
      <c r="I155" s="87">
        <v>0</v>
      </c>
      <c r="J155" s="87">
        <v>0</v>
      </c>
      <c r="K155" s="88"/>
      <c r="L155" s="108">
        <f>SUM(L143:L154)</f>
        <v>0</v>
      </c>
      <c r="M155" s="464">
        <f>SUM(M143:M154)</f>
        <v>0</v>
      </c>
      <c r="N155" s="464">
        <f>SUM(N143:N154)</f>
        <v>0</v>
      </c>
      <c r="O155" s="464">
        <f>SUM(O143:O154)</f>
        <v>0</v>
      </c>
      <c r="P155" s="464">
        <f>SUM(P143:P154)</f>
        <v>0</v>
      </c>
    </row>
    <row r="156" spans="1:16" s="29" customFormat="1" ht="26.25">
      <c r="A156" s="83"/>
      <c r="B156" s="84"/>
      <c r="C156" s="85" t="s">
        <v>305</v>
      </c>
      <c r="D156" s="450" t="s">
        <v>274</v>
      </c>
      <c r="E156" s="450">
        <v>138</v>
      </c>
      <c r="F156" s="88"/>
      <c r="G156" s="88"/>
      <c r="H156" s="88"/>
      <c r="I156" s="87">
        <v>0</v>
      </c>
      <c r="J156" s="87">
        <v>0</v>
      </c>
      <c r="K156" s="88"/>
      <c r="L156" s="89"/>
      <c r="M156" s="90"/>
      <c r="N156" s="90"/>
      <c r="O156" s="90"/>
      <c r="P156" s="90"/>
    </row>
    <row r="157" spans="1:16" s="159" customFormat="1" ht="52.5">
      <c r="A157" s="139">
        <v>54</v>
      </c>
      <c r="B157" s="154" t="s">
        <v>9</v>
      </c>
      <c r="C157" s="247" t="s">
        <v>310</v>
      </c>
      <c r="D157" s="91" t="s">
        <v>32</v>
      </c>
      <c r="E157" s="136">
        <v>326.2</v>
      </c>
      <c r="F157" s="104"/>
      <c r="G157" s="98"/>
      <c r="H157" s="114"/>
      <c r="I157" s="288"/>
      <c r="J157" s="114"/>
      <c r="K157" s="155"/>
      <c r="L157" s="162"/>
      <c r="M157" s="156"/>
      <c r="N157" s="156"/>
      <c r="O157" s="156"/>
      <c r="P157" s="157"/>
    </row>
    <row r="158" spans="1:16" s="380" customFormat="1" ht="12.75" outlineLevel="1">
      <c r="A158" s="443"/>
      <c r="B158" s="443"/>
      <c r="C158" s="381" t="s">
        <v>307</v>
      </c>
      <c r="D158" s="443" t="s">
        <v>32</v>
      </c>
      <c r="E158" s="447">
        <v>358.8</v>
      </c>
      <c r="F158" s="443"/>
      <c r="G158" s="459"/>
      <c r="H158" s="460">
        <f>ROUND(F158*G158,2)</f>
        <v>0</v>
      </c>
      <c r="I158" s="317"/>
      <c r="J158" s="317"/>
      <c r="K158" s="155">
        <f>ROUND(SUM(J158+H158+I158),2)</f>
        <v>0</v>
      </c>
      <c r="L158" s="162">
        <f>ROUND(F158*$E158,1)</f>
        <v>0</v>
      </c>
      <c r="M158" s="156">
        <f>ROUND(E158*H158,2)</f>
        <v>0</v>
      </c>
      <c r="N158" s="156">
        <f>ROUND(I158*E158,2)</f>
        <v>0</v>
      </c>
      <c r="O158" s="156">
        <f>ROUND(J158*E158,2)</f>
        <v>0</v>
      </c>
      <c r="P158" s="157">
        <f>ROUND(M158+N158+O158,2)</f>
        <v>0</v>
      </c>
    </row>
    <row r="159" spans="1:16" s="380" customFormat="1" ht="26.25" outlineLevel="1">
      <c r="A159" s="443"/>
      <c r="B159" s="443"/>
      <c r="C159" s="381" t="s">
        <v>308</v>
      </c>
      <c r="D159" s="443" t="s">
        <v>80</v>
      </c>
      <c r="E159" s="445">
        <v>276</v>
      </c>
      <c r="F159" s="443"/>
      <c r="G159" s="459"/>
      <c r="H159" s="460">
        <f>ROUND(F159*G159,2)</f>
        <v>0</v>
      </c>
      <c r="I159" s="317"/>
      <c r="J159" s="317"/>
      <c r="K159" s="378">
        <f>ROUND(SUM(J159+H159+I159),2)</f>
        <v>0</v>
      </c>
      <c r="L159" s="347">
        <f>ROUND(F159*$E159,1)</f>
        <v>0</v>
      </c>
      <c r="M159" s="348">
        <f>ROUND(E159*H159,2)</f>
        <v>0</v>
      </c>
      <c r="N159" s="348">
        <f>ROUND(I159*E159,2)</f>
        <v>0</v>
      </c>
      <c r="O159" s="348">
        <f>ROUND(J159*E159,2)</f>
        <v>0</v>
      </c>
      <c r="P159" s="349">
        <f>ROUND(M159+N159+O159,2)</f>
        <v>0</v>
      </c>
    </row>
    <row r="160" spans="1:16" s="380" customFormat="1" ht="26.25" outlineLevel="1">
      <c r="A160" s="443"/>
      <c r="B160" s="443"/>
      <c r="C160" s="381" t="s">
        <v>309</v>
      </c>
      <c r="D160" s="443" t="s">
        <v>80</v>
      </c>
      <c r="E160" s="445">
        <v>276</v>
      </c>
      <c r="F160" s="443"/>
      <c r="G160" s="459"/>
      <c r="H160" s="460">
        <f>ROUND(F160*G160,2)</f>
        <v>0</v>
      </c>
      <c r="I160" s="317"/>
      <c r="J160" s="317"/>
      <c r="K160" s="378">
        <f>ROUND(SUM(J160+H160+I160),2)</f>
        <v>0</v>
      </c>
      <c r="L160" s="347">
        <f>ROUND(F160*$E160,1)</f>
        <v>0</v>
      </c>
      <c r="M160" s="348">
        <f>ROUND(E160*H160,2)</f>
        <v>0</v>
      </c>
      <c r="N160" s="348">
        <f>ROUND(I160*E160,2)</f>
        <v>0</v>
      </c>
      <c r="O160" s="348">
        <f>ROUND(J160*E160,2)</f>
        <v>0</v>
      </c>
      <c r="P160" s="349">
        <f>ROUND(M160+N160+O160,2)</f>
        <v>0</v>
      </c>
    </row>
    <row r="161" spans="1:16" s="29" customFormat="1" ht="12.75">
      <c r="A161" s="83"/>
      <c r="B161" s="106"/>
      <c r="C161" s="116" t="s">
        <v>311</v>
      </c>
      <c r="D161" s="184"/>
      <c r="E161" s="96"/>
      <c r="F161" s="88"/>
      <c r="G161" s="88"/>
      <c r="H161" s="88"/>
      <c r="I161" s="87">
        <v>0</v>
      </c>
      <c r="J161" s="87">
        <v>0</v>
      </c>
      <c r="K161" s="88"/>
      <c r="L161" s="108">
        <f>SUM(L156:L160)</f>
        <v>0</v>
      </c>
      <c r="M161" s="248">
        <f>SUM(M156:M160)</f>
        <v>0</v>
      </c>
      <c r="N161" s="248">
        <f>SUM(N156:N160)</f>
        <v>0</v>
      </c>
      <c r="O161" s="248">
        <f>SUM(O156:O160)</f>
        <v>0</v>
      </c>
      <c r="P161" s="248">
        <f>SUM(P156:P160)</f>
        <v>0</v>
      </c>
    </row>
    <row r="162" spans="1:16" s="29" customFormat="1" ht="12.75">
      <c r="A162" s="83"/>
      <c r="B162" s="84"/>
      <c r="C162" s="85" t="s">
        <v>315</v>
      </c>
      <c r="D162" s="450" t="s">
        <v>31</v>
      </c>
      <c r="E162" s="452">
        <v>199.2</v>
      </c>
      <c r="F162" s="86"/>
      <c r="G162" s="83"/>
      <c r="H162" s="86"/>
      <c r="I162" s="87"/>
      <c r="J162" s="87"/>
      <c r="K162" s="88"/>
      <c r="L162" s="89"/>
      <c r="M162" s="90"/>
      <c r="N162" s="90"/>
      <c r="O162" s="90"/>
      <c r="P162" s="90"/>
    </row>
    <row r="163" spans="1:16" s="293" customFormat="1" ht="26.25">
      <c r="A163" s="232">
        <v>55</v>
      </c>
      <c r="B163" s="294" t="s">
        <v>9</v>
      </c>
      <c r="C163" s="300" t="s">
        <v>312</v>
      </c>
      <c r="D163" s="331" t="s">
        <v>181</v>
      </c>
      <c r="E163" s="301">
        <v>12</v>
      </c>
      <c r="F163" s="302"/>
      <c r="G163" s="235"/>
      <c r="H163" s="303"/>
      <c r="I163" s="288"/>
      <c r="J163" s="288"/>
      <c r="K163" s="297"/>
      <c r="L163" s="236"/>
      <c r="M163" s="237"/>
      <c r="N163" s="237"/>
      <c r="O163" s="237"/>
      <c r="P163" s="298"/>
    </row>
    <row r="164" spans="1:16" s="350" customFormat="1" ht="35.25" customHeight="1">
      <c r="A164" s="232">
        <v>56</v>
      </c>
      <c r="B164" s="294" t="s">
        <v>9</v>
      </c>
      <c r="C164" s="345" t="s">
        <v>313</v>
      </c>
      <c r="D164" s="436" t="s">
        <v>186</v>
      </c>
      <c r="E164" s="437">
        <v>59.8</v>
      </c>
      <c r="F164" s="304"/>
      <c r="G164" s="307"/>
      <c r="H164" s="317"/>
      <c r="I164" s="288"/>
      <c r="J164" s="288"/>
      <c r="K164" s="346"/>
      <c r="L164" s="347"/>
      <c r="M164" s="348"/>
      <c r="N164" s="348"/>
      <c r="O164" s="348"/>
      <c r="P164" s="349"/>
    </row>
    <row r="165" spans="1:16" s="350" customFormat="1" ht="15" outlineLevel="1">
      <c r="A165" s="351"/>
      <c r="B165" s="352"/>
      <c r="C165" s="353" t="s">
        <v>318</v>
      </c>
      <c r="D165" s="436" t="s">
        <v>185</v>
      </c>
      <c r="E165" s="438">
        <v>7.2</v>
      </c>
      <c r="F165" s="304"/>
      <c r="G165" s="307"/>
      <c r="H165" s="317"/>
      <c r="I165" s="288"/>
      <c r="J165" s="288"/>
      <c r="K165" s="346"/>
      <c r="L165" s="347"/>
      <c r="M165" s="348"/>
      <c r="N165" s="348"/>
      <c r="O165" s="348"/>
      <c r="P165" s="349"/>
    </row>
    <row r="166" spans="1:16" s="380" customFormat="1" ht="15">
      <c r="A166" s="433">
        <v>57</v>
      </c>
      <c r="B166" s="355" t="s">
        <v>9</v>
      </c>
      <c r="C166" s="238" t="s">
        <v>314</v>
      </c>
      <c r="D166" s="285" t="s">
        <v>184</v>
      </c>
      <c r="E166" s="391">
        <v>79.7</v>
      </c>
      <c r="F166" s="307"/>
      <c r="G166" s="307"/>
      <c r="H166" s="303"/>
      <c r="I166" s="288"/>
      <c r="J166" s="288"/>
      <c r="K166" s="346"/>
      <c r="L166" s="347"/>
      <c r="M166" s="348"/>
      <c r="N166" s="348"/>
      <c r="O166" s="348"/>
      <c r="P166" s="349"/>
    </row>
    <row r="167" spans="1:16" s="293" customFormat="1" ht="15" outlineLevel="1">
      <c r="A167" s="232"/>
      <c r="B167" s="233"/>
      <c r="C167" s="390" t="s">
        <v>168</v>
      </c>
      <c r="D167" s="285" t="s">
        <v>184</v>
      </c>
      <c r="E167" s="391">
        <v>87.7</v>
      </c>
      <c r="F167" s="392"/>
      <c r="G167" s="235"/>
      <c r="H167" s="288"/>
      <c r="I167" s="288"/>
      <c r="J167" s="288"/>
      <c r="K167" s="346"/>
      <c r="L167" s="347"/>
      <c r="M167" s="348"/>
      <c r="N167" s="348"/>
      <c r="O167" s="348"/>
      <c r="P167" s="349"/>
    </row>
    <row r="168" spans="1:16" s="293" customFormat="1" ht="12.75" outlineLevel="1">
      <c r="A168" s="232"/>
      <c r="B168" s="233"/>
      <c r="C168" s="390" t="s">
        <v>225</v>
      </c>
      <c r="D168" s="285" t="s">
        <v>4</v>
      </c>
      <c r="E168" s="434">
        <v>1</v>
      </c>
      <c r="F168" s="392"/>
      <c r="G168" s="235"/>
      <c r="H168" s="288"/>
      <c r="I168" s="288"/>
      <c r="J168" s="288"/>
      <c r="K168" s="346"/>
      <c r="L168" s="347"/>
      <c r="M168" s="348"/>
      <c r="N168" s="348"/>
      <c r="O168" s="348"/>
      <c r="P168" s="349"/>
    </row>
    <row r="169" spans="1:16" s="380" customFormat="1" ht="12.75" outlineLevel="1">
      <c r="A169" s="439"/>
      <c r="B169" s="440"/>
      <c r="C169" s="390" t="s">
        <v>226</v>
      </c>
      <c r="D169" s="441" t="s">
        <v>227</v>
      </c>
      <c r="E169" s="391">
        <v>4</v>
      </c>
      <c r="F169" s="307"/>
      <c r="G169" s="307"/>
      <c r="H169" s="303"/>
      <c r="I169" s="288"/>
      <c r="J169" s="288"/>
      <c r="K169" s="346"/>
      <c r="L169" s="347"/>
      <c r="M169" s="348"/>
      <c r="N169" s="348"/>
      <c r="O169" s="348"/>
      <c r="P169" s="349"/>
    </row>
    <row r="170" spans="1:16" s="380" customFormat="1" ht="26.25">
      <c r="A170" s="433">
        <v>58</v>
      </c>
      <c r="B170" s="355" t="s">
        <v>9</v>
      </c>
      <c r="C170" s="238" t="s">
        <v>319</v>
      </c>
      <c r="D170" s="285" t="s">
        <v>32</v>
      </c>
      <c r="E170" s="307">
        <v>1198.5</v>
      </c>
      <c r="F170" s="302"/>
      <c r="G170" s="442"/>
      <c r="H170" s="303"/>
      <c r="I170" s="288"/>
      <c r="J170" s="288"/>
      <c r="K170" s="346"/>
      <c r="L170" s="347"/>
      <c r="M170" s="348"/>
      <c r="N170" s="348"/>
      <c r="O170" s="348"/>
      <c r="P170" s="349"/>
    </row>
    <row r="171" spans="1:16" s="380" customFormat="1" ht="12.75" outlineLevel="1">
      <c r="A171" s="443"/>
      <c r="B171" s="443"/>
      <c r="C171" s="444" t="s">
        <v>264</v>
      </c>
      <c r="D171" s="285" t="s">
        <v>32</v>
      </c>
      <c r="E171" s="301">
        <v>1378.3</v>
      </c>
      <c r="F171" s="377"/>
      <c r="G171" s="442"/>
      <c r="H171" s="303"/>
      <c r="I171" s="288"/>
      <c r="J171" s="288"/>
      <c r="K171" s="297"/>
      <c r="L171" s="236"/>
      <c r="M171" s="237"/>
      <c r="N171" s="237"/>
      <c r="O171" s="237"/>
      <c r="P171" s="298"/>
    </row>
    <row r="172" spans="1:16" s="380" customFormat="1" ht="12.75" outlineLevel="1">
      <c r="A172" s="443"/>
      <c r="B172" s="443"/>
      <c r="C172" s="390" t="s">
        <v>234</v>
      </c>
      <c r="D172" s="443" t="s">
        <v>4</v>
      </c>
      <c r="E172" s="445">
        <v>1</v>
      </c>
      <c r="F172" s="443"/>
      <c r="G172" s="442"/>
      <c r="H172" s="303"/>
      <c r="I172" s="288"/>
      <c r="J172" s="288"/>
      <c r="K172" s="297"/>
      <c r="L172" s="236"/>
      <c r="M172" s="237"/>
      <c r="N172" s="237"/>
      <c r="O172" s="237"/>
      <c r="P172" s="298"/>
    </row>
    <row r="173" spans="1:16" s="380" customFormat="1" ht="26.25" outlineLevel="1">
      <c r="A173" s="443"/>
      <c r="B173" s="443"/>
      <c r="C173" s="381" t="s">
        <v>276</v>
      </c>
      <c r="D173" s="443" t="s">
        <v>80</v>
      </c>
      <c r="E173" s="445">
        <v>168</v>
      </c>
      <c r="F173" s="443"/>
      <c r="G173" s="304"/>
      <c r="H173" s="465"/>
      <c r="I173" s="288"/>
      <c r="J173" s="288"/>
      <c r="K173" s="297"/>
      <c r="L173" s="236"/>
      <c r="M173" s="237"/>
      <c r="N173" s="237"/>
      <c r="O173" s="237"/>
      <c r="P173" s="298"/>
    </row>
    <row r="174" spans="1:16" s="380" customFormat="1" ht="15">
      <c r="A174" s="433">
        <v>59</v>
      </c>
      <c r="B174" s="446" t="s">
        <v>228</v>
      </c>
      <c r="C174" s="238" t="s">
        <v>316</v>
      </c>
      <c r="D174" s="307" t="s">
        <v>185</v>
      </c>
      <c r="E174" s="391">
        <v>20.7</v>
      </c>
      <c r="F174" s="447"/>
      <c r="G174" s="235"/>
      <c r="H174" s="303"/>
      <c r="I174" s="288"/>
      <c r="J174" s="288"/>
      <c r="K174" s="297"/>
      <c r="L174" s="236"/>
      <c r="M174" s="237"/>
      <c r="N174" s="237"/>
      <c r="O174" s="237"/>
      <c r="P174" s="298"/>
    </row>
    <row r="175" spans="1:16" s="293" customFormat="1" ht="15" outlineLevel="1">
      <c r="A175" s="232"/>
      <c r="B175" s="233"/>
      <c r="C175" s="390" t="s">
        <v>317</v>
      </c>
      <c r="D175" s="307" t="s">
        <v>185</v>
      </c>
      <c r="E175" s="391">
        <v>22.8</v>
      </c>
      <c r="F175" s="392"/>
      <c r="G175" s="235"/>
      <c r="H175" s="288"/>
      <c r="I175" s="342"/>
      <c r="J175" s="288"/>
      <c r="K175" s="343"/>
      <c r="L175" s="236"/>
      <c r="M175" s="237"/>
      <c r="N175" s="237"/>
      <c r="O175" s="237"/>
      <c r="P175" s="298"/>
    </row>
    <row r="176" spans="1:16" s="293" customFormat="1" ht="39">
      <c r="A176" s="232">
        <v>60</v>
      </c>
      <c r="B176" s="294" t="s">
        <v>9</v>
      </c>
      <c r="C176" s="300" t="s">
        <v>320</v>
      </c>
      <c r="D176" s="331" t="s">
        <v>181</v>
      </c>
      <c r="E176" s="301">
        <v>4</v>
      </c>
      <c r="F176" s="302"/>
      <c r="G176" s="235"/>
      <c r="H176" s="303"/>
      <c r="I176" s="288"/>
      <c r="J176" s="288"/>
      <c r="K176" s="297"/>
      <c r="L176" s="236"/>
      <c r="M176" s="237"/>
      <c r="N176" s="237"/>
      <c r="O176" s="237"/>
      <c r="P176" s="298"/>
    </row>
    <row r="177" spans="1:16" s="293" customFormat="1" ht="15">
      <c r="A177" s="232">
        <v>61</v>
      </c>
      <c r="B177" s="294" t="s">
        <v>9</v>
      </c>
      <c r="C177" s="383" t="s">
        <v>725</v>
      </c>
      <c r="D177" s="331" t="s">
        <v>181</v>
      </c>
      <c r="E177" s="304">
        <v>8</v>
      </c>
      <c r="F177" s="304"/>
      <c r="G177" s="307"/>
      <c r="H177" s="460"/>
      <c r="I177" s="317"/>
      <c r="J177" s="317"/>
      <c r="K177" s="297"/>
      <c r="L177" s="236"/>
      <c r="M177" s="237"/>
      <c r="N177" s="237"/>
      <c r="O177" s="237"/>
      <c r="P177" s="298"/>
    </row>
    <row r="178" spans="1:16" s="29" customFormat="1" ht="12.75">
      <c r="A178" s="92"/>
      <c r="B178" s="149"/>
      <c r="C178" s="150" t="s">
        <v>321</v>
      </c>
      <c r="D178" s="184"/>
      <c r="E178" s="91"/>
      <c r="F178" s="113"/>
      <c r="G178" s="97"/>
      <c r="H178" s="97"/>
      <c r="I178" s="97"/>
      <c r="J178" s="97"/>
      <c r="K178" s="97"/>
      <c r="L178" s="151">
        <f>SUM(L162:L177)</f>
        <v>0</v>
      </c>
      <c r="M178" s="253">
        <f>SUM(M162:M177)</f>
        <v>0</v>
      </c>
      <c r="N178" s="253">
        <f>SUM(N162:N177)</f>
        <v>0</v>
      </c>
      <c r="O178" s="253">
        <f>SUM(O162:O177)</f>
        <v>0</v>
      </c>
      <c r="P178" s="253">
        <f>SUM(P162:P177)</f>
        <v>0</v>
      </c>
    </row>
    <row r="179" spans="1:16" s="31" customFormat="1" ht="12.75">
      <c r="A179" s="118"/>
      <c r="B179" s="119"/>
      <c r="C179" s="120"/>
      <c r="D179" s="118"/>
      <c r="E179" s="118"/>
      <c r="F179" s="118"/>
      <c r="G179" s="118"/>
      <c r="H179" s="118"/>
      <c r="I179" s="118"/>
      <c r="J179" s="118"/>
      <c r="K179" s="118"/>
      <c r="L179" s="121"/>
      <c r="M179" s="122"/>
      <c r="N179" s="122"/>
      <c r="O179" s="122"/>
      <c r="P179" s="122"/>
    </row>
    <row r="180" spans="1:16" s="31" customFormat="1" ht="12.75">
      <c r="A180" s="83"/>
      <c r="B180" s="123"/>
      <c r="C180" s="124"/>
      <c r="D180" s="54"/>
      <c r="E180" s="54"/>
      <c r="F180" s="55"/>
      <c r="G180" s="55"/>
      <c r="H180" s="55"/>
      <c r="I180" s="55"/>
      <c r="J180" s="125" t="s">
        <v>139</v>
      </c>
      <c r="K180" s="55"/>
      <c r="L180" s="126">
        <f>L43+L70+L96+L141+L155+L161+L178</f>
        <v>0</v>
      </c>
      <c r="M180" s="127">
        <f>M43+M70+M96+M141+M155+M161+M178</f>
        <v>0</v>
      </c>
      <c r="N180" s="127">
        <f>N43+N70+N96+N141+N155+N161+N178</f>
        <v>0</v>
      </c>
      <c r="O180" s="127">
        <f>O43+O70+O96+O141+O155+O161+O178</f>
        <v>0</v>
      </c>
      <c r="P180" s="127">
        <f>P43+P70+P96+P141+P155+P161+P178</f>
        <v>0</v>
      </c>
    </row>
    <row r="181" spans="1:16" s="68" customFormat="1" ht="12.75">
      <c r="A181" s="33"/>
      <c r="B181" s="69"/>
      <c r="C181" s="70"/>
      <c r="D181" s="35"/>
      <c r="E181" s="35"/>
      <c r="F181" s="36"/>
      <c r="G181" s="36"/>
      <c r="H181" s="36"/>
      <c r="I181" s="35"/>
      <c r="J181" s="42"/>
      <c r="K181" s="36"/>
      <c r="L181" s="37"/>
      <c r="M181" s="250"/>
      <c r="N181" s="250"/>
      <c r="O181" s="250"/>
      <c r="P181" s="250"/>
    </row>
    <row r="182" spans="1:16" s="71" customFormat="1" ht="12.75">
      <c r="A182" s="39"/>
      <c r="B182" s="67"/>
      <c r="C182" s="34"/>
      <c r="D182" s="40"/>
      <c r="E182" s="40"/>
      <c r="F182" s="4"/>
      <c r="G182" s="4"/>
      <c r="H182" s="4"/>
      <c r="I182" s="40"/>
      <c r="J182" s="4"/>
      <c r="K182" s="4"/>
      <c r="L182" s="41"/>
      <c r="M182" s="4"/>
      <c r="N182" s="4"/>
      <c r="O182" s="42"/>
      <c r="P182" s="43"/>
    </row>
    <row r="183" spans="1:16" s="32" customFormat="1" ht="13.5">
      <c r="A183" s="1"/>
      <c r="B183" s="14"/>
      <c r="C183" s="46" t="s">
        <v>41</v>
      </c>
      <c r="D183" s="46"/>
      <c r="E183" s="2"/>
      <c r="F183" s="4"/>
      <c r="G183" s="2"/>
      <c r="H183" s="2"/>
      <c r="I183" s="46"/>
      <c r="J183" s="2"/>
      <c r="K183" s="2"/>
      <c r="L183" s="2"/>
      <c r="M183" s="46"/>
      <c r="N183" s="2"/>
      <c r="O183" s="31"/>
      <c r="P183" s="2"/>
    </row>
    <row r="184" spans="1:16" s="32" customFormat="1" ht="12.75">
      <c r="A184" s="1"/>
      <c r="B184" s="14"/>
      <c r="C184" s="2" t="s">
        <v>719</v>
      </c>
      <c r="D184" s="2"/>
      <c r="E184" s="2"/>
      <c r="F184" s="4"/>
      <c r="G184" s="2"/>
      <c r="H184" s="2"/>
      <c r="I184" s="2"/>
      <c r="J184" s="2"/>
      <c r="K184" s="2"/>
      <c r="L184" s="2"/>
      <c r="M184" s="31"/>
      <c r="N184" s="2"/>
      <c r="O184" s="31"/>
      <c r="P184" s="2"/>
    </row>
    <row r="185" spans="13:15" ht="12.75">
      <c r="M185" s="31"/>
      <c r="O185" s="31"/>
    </row>
    <row r="186" spans="13:15" ht="12.75">
      <c r="M186" s="31"/>
      <c r="O186" s="31"/>
    </row>
    <row r="187" spans="13:15" ht="12.75">
      <c r="M187" s="31"/>
      <c r="O187" s="31"/>
    </row>
    <row r="188" spans="13:15" ht="12.75">
      <c r="M188" s="31"/>
      <c r="O188" s="31"/>
    </row>
    <row r="189" spans="13:15" ht="12.75">
      <c r="M189" s="31"/>
      <c r="O189" s="31"/>
    </row>
    <row r="190" spans="13:15" ht="12.75">
      <c r="M190" s="31"/>
      <c r="O190" s="31"/>
    </row>
    <row r="191" spans="13:15" ht="12.75">
      <c r="M191" s="31"/>
      <c r="O191" s="31"/>
    </row>
    <row r="192" spans="13:15" ht="12.75">
      <c r="M192" s="31"/>
      <c r="O192" s="31"/>
    </row>
    <row r="193" spans="13:15" ht="12.75">
      <c r="M193" s="31"/>
      <c r="O193" s="31"/>
    </row>
    <row r="194" spans="13:15" ht="12.75">
      <c r="M194" s="31"/>
      <c r="O194" s="31"/>
    </row>
    <row r="195" spans="13:15" ht="12.75">
      <c r="M195" s="31"/>
      <c r="O195" s="31"/>
    </row>
    <row r="196" spans="13:15" ht="12.75">
      <c r="M196" s="31"/>
      <c r="O196" s="31"/>
    </row>
    <row r="197" spans="13:15" ht="12.75">
      <c r="M197" s="31"/>
      <c r="O197" s="31"/>
    </row>
    <row r="198" spans="13:15" ht="12.75">
      <c r="M198" s="31"/>
      <c r="O198" s="31"/>
    </row>
    <row r="199" spans="13:15" ht="12.75">
      <c r="M199" s="31"/>
      <c r="O199" s="31"/>
    </row>
    <row r="200" spans="13:15" ht="12.75">
      <c r="M200" s="31"/>
      <c r="O200" s="31"/>
    </row>
    <row r="201" spans="13:15" ht="12.75">
      <c r="M201" s="31"/>
      <c r="O201" s="31"/>
    </row>
    <row r="202" spans="13:15" ht="12.75">
      <c r="M202" s="31"/>
      <c r="O202" s="31"/>
    </row>
    <row r="203" spans="13:15" ht="12.75">
      <c r="M203" s="31"/>
      <c r="O203" s="31"/>
    </row>
    <row r="204" spans="13:15" ht="12.75">
      <c r="M204" s="31"/>
      <c r="O204" s="31"/>
    </row>
    <row r="205" spans="13:15" ht="12.75">
      <c r="M205" s="31"/>
      <c r="O205" s="31"/>
    </row>
    <row r="206" spans="13:15" ht="12.75">
      <c r="M206" s="31"/>
      <c r="O206" s="31"/>
    </row>
    <row r="207" spans="13:15" ht="12.75">
      <c r="M207" s="31"/>
      <c r="O207" s="31"/>
    </row>
    <row r="208" spans="13:15" ht="12.75">
      <c r="M208" s="31"/>
      <c r="O208" s="31"/>
    </row>
    <row r="209" spans="13:15" ht="12.75">
      <c r="M209" s="31"/>
      <c r="O209" s="31"/>
    </row>
    <row r="210" spans="13:15" ht="12.75">
      <c r="M210" s="31"/>
      <c r="O210" s="31"/>
    </row>
    <row r="211" spans="13:15" ht="12.75">
      <c r="M211" s="31"/>
      <c r="O211" s="31"/>
    </row>
    <row r="212" spans="13:15" ht="12.75">
      <c r="M212" s="31"/>
      <c r="O212" s="31"/>
    </row>
    <row r="213" spans="13:15" ht="12.75">
      <c r="M213" s="31"/>
      <c r="O213" s="31"/>
    </row>
    <row r="214" spans="13:15" ht="12.75">
      <c r="M214" s="31"/>
      <c r="O214" s="31"/>
    </row>
  </sheetData>
  <sheetProtection/>
  <mergeCells count="22">
    <mergeCell ref="C3:P3"/>
    <mergeCell ref="C4:P4"/>
    <mergeCell ref="C5:P5"/>
    <mergeCell ref="C6:P6"/>
    <mergeCell ref="C7:P7"/>
    <mergeCell ref="P13:P14"/>
    <mergeCell ref="F13:F14"/>
    <mergeCell ref="G13:G14"/>
    <mergeCell ref="K13:K14"/>
    <mergeCell ref="L13:L14"/>
    <mergeCell ref="I13:I14"/>
    <mergeCell ref="J13:J14"/>
    <mergeCell ref="A12:A14"/>
    <mergeCell ref="B12:B14"/>
    <mergeCell ref="D12:K12"/>
    <mergeCell ref="L12:P12"/>
    <mergeCell ref="D13:D14"/>
    <mergeCell ref="E13:E14"/>
    <mergeCell ref="M13:M14"/>
    <mergeCell ref="N13:N14"/>
    <mergeCell ref="H13:H14"/>
    <mergeCell ref="O13:O14"/>
  </mergeCells>
  <conditionalFormatting sqref="D25 D178">
    <cfRule type="cellIs" priority="51" dxfId="0" operator="equal" stopIfTrue="1">
      <formula>0</formula>
    </cfRule>
    <cfRule type="expression" priority="52" dxfId="0" stopIfTrue="1">
      <formula>#DIV/0!</formula>
    </cfRule>
  </conditionalFormatting>
  <conditionalFormatting sqref="D28">
    <cfRule type="cellIs" priority="49" dxfId="0" operator="equal" stopIfTrue="1">
      <formula>0</formula>
    </cfRule>
    <cfRule type="expression" priority="50" dxfId="0" stopIfTrue="1">
      <formula>#DIV/0!</formula>
    </cfRule>
  </conditionalFormatting>
  <conditionalFormatting sqref="D29">
    <cfRule type="cellIs" priority="47" dxfId="0" operator="equal" stopIfTrue="1">
      <formula>0</formula>
    </cfRule>
    <cfRule type="expression" priority="48" dxfId="0" stopIfTrue="1">
      <formula>#DIV/0!</formula>
    </cfRule>
  </conditionalFormatting>
  <conditionalFormatting sqref="D41 D43">
    <cfRule type="cellIs" priority="45" dxfId="0" operator="equal" stopIfTrue="1">
      <formula>0</formula>
    </cfRule>
    <cfRule type="expression" priority="46" dxfId="0" stopIfTrue="1">
      <formula>#DIV/0!</formula>
    </cfRule>
  </conditionalFormatting>
  <conditionalFormatting sqref="D53">
    <cfRule type="cellIs" priority="43" dxfId="0" operator="equal" stopIfTrue="1">
      <formula>0</formula>
    </cfRule>
    <cfRule type="expression" priority="44" dxfId="0" stopIfTrue="1">
      <formula>#DIV/0!</formula>
    </cfRule>
  </conditionalFormatting>
  <conditionalFormatting sqref="D56">
    <cfRule type="cellIs" priority="41" dxfId="0" operator="equal" stopIfTrue="1">
      <formula>0</formula>
    </cfRule>
    <cfRule type="expression" priority="42" dxfId="0" stopIfTrue="1">
      <formula>#DIV/0!</formula>
    </cfRule>
  </conditionalFormatting>
  <conditionalFormatting sqref="D83">
    <cfRule type="cellIs" priority="31" dxfId="0" operator="equal" stopIfTrue="1">
      <formula>0</formula>
    </cfRule>
    <cfRule type="expression" priority="32" dxfId="0" stopIfTrue="1">
      <formula>#DIV/0!</formula>
    </cfRule>
  </conditionalFormatting>
  <conditionalFormatting sqref="D106">
    <cfRule type="cellIs" priority="29" dxfId="0" operator="equal" stopIfTrue="1">
      <formula>0</formula>
    </cfRule>
    <cfRule type="expression" priority="30" dxfId="0" stopIfTrue="1">
      <formula>#DIV/0!</formula>
    </cfRule>
  </conditionalFormatting>
  <conditionalFormatting sqref="D109">
    <cfRule type="cellIs" priority="27" dxfId="0" operator="equal" stopIfTrue="1">
      <formula>0</formula>
    </cfRule>
    <cfRule type="expression" priority="28" dxfId="0" stopIfTrue="1">
      <formula>#DIV/0!</formula>
    </cfRule>
  </conditionalFormatting>
  <conditionalFormatting sqref="D110">
    <cfRule type="cellIs" priority="25" dxfId="0" operator="equal" stopIfTrue="1">
      <formula>0</formula>
    </cfRule>
    <cfRule type="expression" priority="26" dxfId="0" stopIfTrue="1">
      <formula>#DIV/0!</formula>
    </cfRule>
  </conditionalFormatting>
  <conditionalFormatting sqref="D125 D141">
    <cfRule type="cellIs" priority="23" dxfId="0" operator="equal" stopIfTrue="1">
      <formula>0</formula>
    </cfRule>
    <cfRule type="expression" priority="24" dxfId="0" stopIfTrue="1">
      <formula>#DIV/0!</formula>
    </cfRule>
  </conditionalFormatting>
  <conditionalFormatting sqref="D132">
    <cfRule type="cellIs" priority="21" dxfId="0" operator="equal" stopIfTrue="1">
      <formula>0</formula>
    </cfRule>
    <cfRule type="expression" priority="22" dxfId="0" stopIfTrue="1">
      <formula>#DIV/0!</formula>
    </cfRule>
  </conditionalFormatting>
  <conditionalFormatting sqref="D135">
    <cfRule type="cellIs" priority="19" dxfId="0" operator="equal" stopIfTrue="1">
      <formula>0</formula>
    </cfRule>
    <cfRule type="expression" priority="20" dxfId="0" stopIfTrue="1">
      <formula>#DIV/0!</formula>
    </cfRule>
  </conditionalFormatting>
  <conditionalFormatting sqref="D150">
    <cfRule type="cellIs" priority="15" dxfId="0" operator="equal" stopIfTrue="1">
      <formula>0</formula>
    </cfRule>
    <cfRule type="expression" priority="16" dxfId="0" stopIfTrue="1">
      <formula>#DIV/0!</formula>
    </cfRule>
  </conditionalFormatting>
  <conditionalFormatting sqref="D158">
    <cfRule type="cellIs" priority="13" dxfId="0" operator="equal" stopIfTrue="1">
      <formula>0</formula>
    </cfRule>
    <cfRule type="expression" priority="14" dxfId="0" stopIfTrue="1">
      <formula>#DIV/0!</formula>
    </cfRule>
  </conditionalFormatting>
  <conditionalFormatting sqref="D160">
    <cfRule type="cellIs" priority="11" dxfId="0" operator="equal" stopIfTrue="1">
      <formula>0</formula>
    </cfRule>
    <cfRule type="expression" priority="12" dxfId="0" stopIfTrue="1">
      <formula>#DIV/0!</formula>
    </cfRule>
  </conditionalFormatting>
  <conditionalFormatting sqref="D159">
    <cfRule type="cellIs" priority="9" dxfId="0" operator="equal" stopIfTrue="1">
      <formula>0</formula>
    </cfRule>
    <cfRule type="expression" priority="10" dxfId="0" stopIfTrue="1">
      <formula>#DIV/0!</formula>
    </cfRule>
  </conditionalFormatting>
  <conditionalFormatting sqref="D169">
    <cfRule type="cellIs" priority="7" dxfId="0" operator="equal" stopIfTrue="1">
      <formula>0</formula>
    </cfRule>
    <cfRule type="expression" priority="8" dxfId="0" stopIfTrue="1">
      <formula>#DIV/0!</formula>
    </cfRule>
  </conditionalFormatting>
  <conditionalFormatting sqref="D172">
    <cfRule type="cellIs" priority="5" dxfId="0" operator="equal" stopIfTrue="1">
      <formula>0</formula>
    </cfRule>
    <cfRule type="expression" priority="6" dxfId="0" stopIfTrue="1">
      <formula>#DIV/0!</formula>
    </cfRule>
  </conditionalFormatting>
  <conditionalFormatting sqref="D173">
    <cfRule type="cellIs" priority="3" dxfId="0" operator="equal" stopIfTrue="1">
      <formula>0</formula>
    </cfRule>
    <cfRule type="expression" priority="4" dxfId="0" stopIfTrue="1">
      <formula>#DIV/0!</formula>
    </cfRule>
  </conditionalFormatting>
  <printOptions horizontalCentered="1"/>
  <pageMargins left="0" right="0" top="0.7874015748031497" bottom="0.7874015748031497" header="0.31496062992125984" footer="0.31496062992125984"/>
  <pageSetup horizontalDpi="600" verticalDpi="600" orientation="landscape"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92D050"/>
  </sheetPr>
  <dimension ref="A1:P152"/>
  <sheetViews>
    <sheetView showZeros="0" zoomScale="90" zoomScaleNormal="90" zoomScaleSheetLayoutView="100" zoomScalePageLayoutView="0" workbookViewId="0" topLeftCell="A118">
      <selection activeCell="Q14" sqref="Q14"/>
    </sheetView>
  </sheetViews>
  <sheetFormatPr defaultColWidth="9.140625" defaultRowHeight="12.75" outlineLevelRow="1"/>
  <cols>
    <col min="1" max="1" width="4.8515625" style="1" customWidth="1"/>
    <col min="2" max="2" width="7.00390625" style="67" customWidth="1"/>
    <col min="3" max="3" width="44.421875" style="2" customWidth="1"/>
    <col min="4" max="4" width="6.57421875" style="2" customWidth="1"/>
    <col min="5" max="5" width="8.00390625" style="3" customWidth="1"/>
    <col min="6" max="6" width="7.00390625" style="4" customWidth="1"/>
    <col min="7" max="7" width="7.7109375" style="2" customWidth="1" collapsed="1"/>
    <col min="8" max="8" width="8.28125" style="2" customWidth="1"/>
    <col min="9" max="9" width="9.140625" style="2" customWidth="1"/>
    <col min="10" max="10" width="8.28125" style="2" customWidth="1"/>
    <col min="11" max="11" width="9.28125" style="2" customWidth="1"/>
    <col min="12" max="12" width="10.140625" style="5" customWidth="1"/>
    <col min="13" max="13" width="10.57421875" style="2" customWidth="1"/>
    <col min="14" max="14" width="10.8515625" style="2" customWidth="1"/>
    <col min="15" max="15" width="10.57421875" style="2" customWidth="1"/>
    <col min="16" max="16" width="11.00390625" style="2" customWidth="1"/>
    <col min="17" max="16384" width="9.140625" style="2" customWidth="1"/>
  </cols>
  <sheetData>
    <row r="1" spans="6:16" ht="15">
      <c r="F1" s="555"/>
      <c r="G1" s="556"/>
      <c r="H1" s="558" t="s">
        <v>61</v>
      </c>
      <c r="I1" s="556"/>
      <c r="J1" s="554"/>
      <c r="M1" s="7"/>
      <c r="N1" s="7"/>
      <c r="O1" s="8"/>
      <c r="P1" s="9"/>
    </row>
    <row r="2" spans="6:10" ht="15">
      <c r="F2" s="555"/>
      <c r="G2" s="556"/>
      <c r="H2" s="559" t="s">
        <v>92</v>
      </c>
      <c r="I2" s="556"/>
      <c r="J2" s="554"/>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
      <c r="A4" s="538" t="s">
        <v>724</v>
      </c>
      <c r="B4" s="541"/>
      <c r="C4" s="610" t="s">
        <v>715</v>
      </c>
      <c r="D4" s="610"/>
      <c r="E4" s="610"/>
      <c r="F4" s="610"/>
      <c r="G4" s="610"/>
      <c r="H4" s="610"/>
      <c r="I4" s="610"/>
      <c r="J4" s="610"/>
      <c r="K4" s="610"/>
      <c r="L4" s="610"/>
      <c r="M4" s="610"/>
      <c r="N4" s="610"/>
      <c r="O4" s="610"/>
      <c r="P4" s="610"/>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
      <c r="A6" s="538" t="s">
        <v>711</v>
      </c>
      <c r="B6" s="541"/>
      <c r="C6" s="610" t="s">
        <v>715</v>
      </c>
      <c r="D6" s="610"/>
      <c r="E6" s="610"/>
      <c r="F6" s="610"/>
      <c r="G6" s="610"/>
      <c r="H6" s="610"/>
      <c r="I6" s="610"/>
      <c r="J6" s="610"/>
      <c r="K6" s="610"/>
      <c r="L6" s="610"/>
      <c r="M6" s="610"/>
      <c r="N6" s="610"/>
      <c r="O6" s="610"/>
      <c r="P6" s="610"/>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f>P27</f>
        <v>0</v>
      </c>
      <c r="P10" s="2" t="s">
        <v>79</v>
      </c>
    </row>
    <row r="11" spans="1:16" s="17" customFormat="1" ht="14.25">
      <c r="A11" s="16"/>
      <c r="B11" s="67"/>
      <c r="E11" s="18"/>
      <c r="F11" s="19"/>
      <c r="L11" s="20"/>
      <c r="P11" s="22"/>
    </row>
    <row r="12" spans="1:16" s="547" customFormat="1" ht="11.25">
      <c r="A12" s="621" t="s">
        <v>8</v>
      </c>
      <c r="B12" s="624" t="s">
        <v>22</v>
      </c>
      <c r="C12" s="560"/>
      <c r="D12" s="616" t="s">
        <v>23</v>
      </c>
      <c r="E12" s="617"/>
      <c r="F12" s="617"/>
      <c r="G12" s="617"/>
      <c r="H12" s="617"/>
      <c r="I12" s="617"/>
      <c r="J12" s="617"/>
      <c r="K12" s="618"/>
      <c r="L12" s="616" t="s">
        <v>24</v>
      </c>
      <c r="M12" s="617"/>
      <c r="N12" s="617"/>
      <c r="O12" s="617"/>
      <c r="P12" s="618"/>
    </row>
    <row r="13" spans="1:16" s="547" customFormat="1" ht="11.25">
      <c r="A13" s="622"/>
      <c r="B13" s="625"/>
      <c r="C13" s="561" t="s">
        <v>25</v>
      </c>
      <c r="D13" s="629" t="s">
        <v>26</v>
      </c>
      <c r="E13" s="614" t="s">
        <v>27</v>
      </c>
      <c r="F13" s="614" t="s">
        <v>28</v>
      </c>
      <c r="G13" s="614" t="s">
        <v>138</v>
      </c>
      <c r="H13" s="614" t="s">
        <v>75</v>
      </c>
      <c r="I13" s="614" t="s">
        <v>136</v>
      </c>
      <c r="J13" s="614" t="s">
        <v>76</v>
      </c>
      <c r="K13" s="627" t="s">
        <v>77</v>
      </c>
      <c r="L13" s="614" t="s">
        <v>29</v>
      </c>
      <c r="M13" s="614" t="s">
        <v>75</v>
      </c>
      <c r="N13" s="614" t="s">
        <v>136</v>
      </c>
      <c r="O13" s="614" t="s">
        <v>76</v>
      </c>
      <c r="P13" s="619" t="s">
        <v>78</v>
      </c>
    </row>
    <row r="14" spans="1:16" s="547" customFormat="1" ht="42.75" customHeight="1">
      <c r="A14" s="623"/>
      <c r="B14" s="626"/>
      <c r="C14" s="562"/>
      <c r="D14" s="630"/>
      <c r="E14" s="615"/>
      <c r="F14" s="615"/>
      <c r="G14" s="615"/>
      <c r="H14" s="615"/>
      <c r="I14" s="615"/>
      <c r="J14" s="615"/>
      <c r="K14" s="628"/>
      <c r="L14" s="615"/>
      <c r="M14" s="615"/>
      <c r="N14" s="615"/>
      <c r="O14" s="615"/>
      <c r="P14" s="620"/>
    </row>
    <row r="15" spans="1:16" s="27" customFormat="1" ht="8.25">
      <c r="A15" s="74">
        <v>1</v>
      </c>
      <c r="B15" s="75">
        <v>2</v>
      </c>
      <c r="C15" s="23">
        <v>3</v>
      </c>
      <c r="D15" s="23">
        <v>4</v>
      </c>
      <c r="E15" s="23">
        <v>5</v>
      </c>
      <c r="F15" s="23">
        <v>6</v>
      </c>
      <c r="G15" s="24">
        <v>7</v>
      </c>
      <c r="H15" s="23">
        <v>8</v>
      </c>
      <c r="I15" s="23">
        <v>9</v>
      </c>
      <c r="J15" s="23">
        <v>10</v>
      </c>
      <c r="K15" s="25">
        <v>11</v>
      </c>
      <c r="L15" s="23">
        <v>12</v>
      </c>
      <c r="M15" s="23">
        <v>13</v>
      </c>
      <c r="N15" s="23">
        <v>14</v>
      </c>
      <c r="O15" s="23">
        <v>15</v>
      </c>
      <c r="P15" s="26">
        <v>16</v>
      </c>
    </row>
    <row r="16" spans="1:16" s="29" customFormat="1" ht="12.75">
      <c r="A16" s="83"/>
      <c r="B16" s="84"/>
      <c r="C16" s="85" t="s">
        <v>30</v>
      </c>
      <c r="D16" s="86"/>
      <c r="E16" s="91"/>
      <c r="F16" s="86"/>
      <c r="G16" s="83"/>
      <c r="H16" s="86"/>
      <c r="I16" s="87"/>
      <c r="J16" s="87"/>
      <c r="K16" s="88"/>
      <c r="L16" s="89"/>
      <c r="M16" s="90"/>
      <c r="N16" s="90"/>
      <c r="O16" s="90"/>
      <c r="P16" s="90"/>
    </row>
    <row r="17" spans="1:16" s="29" customFormat="1" ht="15">
      <c r="A17" s="563" t="s">
        <v>726</v>
      </c>
      <c r="B17" s="93" t="s">
        <v>9</v>
      </c>
      <c r="C17" s="94" t="s">
        <v>327</v>
      </c>
      <c r="D17" s="91" t="s">
        <v>42</v>
      </c>
      <c r="E17" s="96">
        <v>585.6015250000002</v>
      </c>
      <c r="F17" s="56"/>
      <c r="G17" s="83"/>
      <c r="H17" s="87"/>
      <c r="I17" s="87"/>
      <c r="J17" s="87"/>
      <c r="K17" s="99"/>
      <c r="L17" s="100"/>
      <c r="M17" s="101"/>
      <c r="N17" s="101"/>
      <c r="O17" s="101"/>
      <c r="P17" s="102"/>
    </row>
    <row r="18" spans="1:16" s="29" customFormat="1" ht="15">
      <c r="A18" s="563" t="s">
        <v>727</v>
      </c>
      <c r="B18" s="93" t="s">
        <v>9</v>
      </c>
      <c r="C18" s="94" t="s">
        <v>668</v>
      </c>
      <c r="D18" s="91" t="s">
        <v>42</v>
      </c>
      <c r="E18" s="96">
        <v>49.7688</v>
      </c>
      <c r="F18" s="56"/>
      <c r="G18" s="83"/>
      <c r="H18" s="87"/>
      <c r="I18" s="87"/>
      <c r="J18" s="87"/>
      <c r="K18" s="99"/>
      <c r="L18" s="100"/>
      <c r="M18" s="101"/>
      <c r="N18" s="101"/>
      <c r="O18" s="101"/>
      <c r="P18" s="102"/>
    </row>
    <row r="19" spans="1:16" s="29" customFormat="1" ht="15">
      <c r="A19" s="563" t="s">
        <v>728</v>
      </c>
      <c r="B19" s="93" t="s">
        <v>9</v>
      </c>
      <c r="C19" s="94" t="s">
        <v>163</v>
      </c>
      <c r="D19" s="91" t="s">
        <v>42</v>
      </c>
      <c r="E19" s="96">
        <v>5.4</v>
      </c>
      <c r="F19" s="56"/>
      <c r="G19" s="83"/>
      <c r="H19" s="87"/>
      <c r="I19" s="87"/>
      <c r="J19" s="87"/>
      <c r="K19" s="99"/>
      <c r="L19" s="100"/>
      <c r="M19" s="101"/>
      <c r="N19" s="101"/>
      <c r="O19" s="101"/>
      <c r="P19" s="102"/>
    </row>
    <row r="20" spans="1:16" s="29" customFormat="1" ht="15">
      <c r="A20" s="563" t="s">
        <v>729</v>
      </c>
      <c r="B20" s="93" t="s">
        <v>9</v>
      </c>
      <c r="C20" s="164" t="s">
        <v>65</v>
      </c>
      <c r="D20" s="91" t="s">
        <v>43</v>
      </c>
      <c r="E20" s="104">
        <v>98.2</v>
      </c>
      <c r="F20" s="56"/>
      <c r="G20" s="83"/>
      <c r="H20" s="105"/>
      <c r="I20" s="87"/>
      <c r="J20" s="87"/>
      <c r="K20" s="99"/>
      <c r="L20" s="100"/>
      <c r="M20" s="101"/>
      <c r="N20" s="101"/>
      <c r="O20" s="101"/>
      <c r="P20" s="102"/>
    </row>
    <row r="21" spans="1:16" s="29" customFormat="1" ht="15">
      <c r="A21" s="563" t="s">
        <v>730</v>
      </c>
      <c r="B21" s="93" t="s">
        <v>9</v>
      </c>
      <c r="C21" s="164" t="s">
        <v>44</v>
      </c>
      <c r="D21" s="91" t="s">
        <v>80</v>
      </c>
      <c r="E21" s="514">
        <v>14</v>
      </c>
      <c r="F21" s="97"/>
      <c r="G21" s="83"/>
      <c r="H21" s="105"/>
      <c r="I21" s="87"/>
      <c r="J21" s="87"/>
      <c r="K21" s="99"/>
      <c r="L21" s="100"/>
      <c r="M21" s="101"/>
      <c r="N21" s="101"/>
      <c r="O21" s="101"/>
      <c r="P21" s="102"/>
    </row>
    <row r="22" spans="1:16" s="29" customFormat="1" ht="12.75">
      <c r="A22" s="92"/>
      <c r="B22" s="106"/>
      <c r="C22" s="520" t="s">
        <v>63</v>
      </c>
      <c r="D22" s="184"/>
      <c r="E22" s="91"/>
      <c r="F22" s="88"/>
      <c r="G22" s="88"/>
      <c r="H22" s="88"/>
      <c r="I22" s="87">
        <v>0</v>
      </c>
      <c r="J22" s="88"/>
      <c r="K22" s="88"/>
      <c r="L22" s="108">
        <f>SUM(L17:L21)</f>
        <v>0</v>
      </c>
      <c r="M22" s="109">
        <f>SUM(M17:M21)</f>
        <v>0</v>
      </c>
      <c r="N22" s="109">
        <f>SUM(N17:N21)</f>
        <v>0</v>
      </c>
      <c r="O22" s="109">
        <f>SUM(O17:O21)</f>
        <v>0</v>
      </c>
      <c r="P22" s="109">
        <f>SUM(P17:P21)</f>
        <v>0</v>
      </c>
    </row>
    <row r="23" spans="1:16" s="29" customFormat="1" ht="12.75">
      <c r="A23" s="83"/>
      <c r="B23" s="84"/>
      <c r="C23" s="523" t="s">
        <v>387</v>
      </c>
      <c r="D23" s="91"/>
      <c r="E23" s="91"/>
      <c r="F23" s="88"/>
      <c r="G23" s="88"/>
      <c r="H23" s="88"/>
      <c r="I23" s="87">
        <v>0</v>
      </c>
      <c r="J23" s="111"/>
      <c r="K23" s="88"/>
      <c r="L23" s="89"/>
      <c r="M23" s="90"/>
      <c r="N23" s="90"/>
      <c r="O23" s="90"/>
      <c r="P23" s="90"/>
    </row>
    <row r="24" spans="1:16" s="29" customFormat="1" ht="66">
      <c r="A24" s="563" t="s">
        <v>731</v>
      </c>
      <c r="B24" s="93" t="s">
        <v>9</v>
      </c>
      <c r="C24" s="55" t="s">
        <v>396</v>
      </c>
      <c r="D24" s="91" t="s">
        <v>80</v>
      </c>
      <c r="E24" s="112">
        <v>1</v>
      </c>
      <c r="F24" s="113"/>
      <c r="G24" s="98"/>
      <c r="H24" s="114"/>
      <c r="I24" s="87"/>
      <c r="J24" s="87"/>
      <c r="K24" s="99"/>
      <c r="L24" s="100"/>
      <c r="M24" s="101"/>
      <c r="N24" s="101"/>
      <c r="O24" s="101"/>
      <c r="P24" s="102"/>
    </row>
    <row r="25" spans="1:16" s="29" customFormat="1" ht="12.75">
      <c r="A25" s="563" t="s">
        <v>732</v>
      </c>
      <c r="B25" s="93" t="s">
        <v>9</v>
      </c>
      <c r="C25" s="115" t="s">
        <v>328</v>
      </c>
      <c r="D25" s="91" t="s">
        <v>80</v>
      </c>
      <c r="E25" s="91">
        <v>1</v>
      </c>
      <c r="F25" s="113"/>
      <c r="G25" s="98"/>
      <c r="H25" s="114"/>
      <c r="I25" s="87"/>
      <c r="J25" s="87"/>
      <c r="K25" s="99"/>
      <c r="L25" s="100"/>
      <c r="M25" s="101"/>
      <c r="N25" s="101"/>
      <c r="O25" s="101"/>
      <c r="P25" s="102"/>
    </row>
    <row r="26" spans="1:16" s="29" customFormat="1" ht="12.75">
      <c r="A26" s="563" t="s">
        <v>733</v>
      </c>
      <c r="B26" s="93" t="s">
        <v>9</v>
      </c>
      <c r="C26" s="115" t="s">
        <v>329</v>
      </c>
      <c r="D26" s="91" t="s">
        <v>80</v>
      </c>
      <c r="E26" s="91">
        <v>3</v>
      </c>
      <c r="F26" s="113"/>
      <c r="G26" s="98"/>
      <c r="H26" s="114"/>
      <c r="I26" s="87"/>
      <c r="J26" s="87"/>
      <c r="K26" s="99"/>
      <c r="L26" s="100"/>
      <c r="M26" s="101"/>
      <c r="N26" s="101"/>
      <c r="O26" s="101"/>
      <c r="P26" s="102"/>
    </row>
    <row r="27" spans="1:16" s="29" customFormat="1" ht="12.75">
      <c r="A27" s="563" t="s">
        <v>734</v>
      </c>
      <c r="B27" s="93" t="s">
        <v>9</v>
      </c>
      <c r="C27" s="115" t="s">
        <v>330</v>
      </c>
      <c r="D27" s="91" t="s">
        <v>80</v>
      </c>
      <c r="E27" s="91">
        <v>1</v>
      </c>
      <c r="F27" s="113"/>
      <c r="G27" s="98"/>
      <c r="H27" s="114"/>
      <c r="I27" s="87"/>
      <c r="J27" s="87"/>
      <c r="K27" s="99"/>
      <c r="L27" s="100"/>
      <c r="M27" s="101"/>
      <c r="N27" s="101"/>
      <c r="O27" s="101"/>
      <c r="P27" s="102"/>
    </row>
    <row r="28" spans="1:16" s="29" customFormat="1" ht="12.75">
      <c r="A28" s="563" t="s">
        <v>735</v>
      </c>
      <c r="B28" s="93" t="s">
        <v>9</v>
      </c>
      <c r="C28" s="115" t="s">
        <v>331</v>
      </c>
      <c r="D28" s="91" t="s">
        <v>80</v>
      </c>
      <c r="E28" s="91">
        <v>1</v>
      </c>
      <c r="F28" s="113"/>
      <c r="G28" s="98"/>
      <c r="H28" s="114"/>
      <c r="I28" s="87"/>
      <c r="J28" s="87"/>
      <c r="K28" s="99"/>
      <c r="L28" s="100"/>
      <c r="M28" s="101"/>
      <c r="N28" s="101"/>
      <c r="O28" s="101"/>
      <c r="P28" s="102"/>
    </row>
    <row r="29" spans="1:16" s="29" customFormat="1" ht="12.75">
      <c r="A29" s="563" t="s">
        <v>736</v>
      </c>
      <c r="B29" s="93" t="s">
        <v>9</v>
      </c>
      <c r="C29" s="115" t="s">
        <v>332</v>
      </c>
      <c r="D29" s="91" t="s">
        <v>80</v>
      </c>
      <c r="E29" s="91">
        <v>1</v>
      </c>
      <c r="F29" s="113"/>
      <c r="G29" s="98"/>
      <c r="H29" s="114"/>
      <c r="I29" s="87"/>
      <c r="J29" s="87"/>
      <c r="K29" s="99"/>
      <c r="L29" s="100"/>
      <c r="M29" s="101"/>
      <c r="N29" s="101"/>
      <c r="O29" s="101"/>
      <c r="P29" s="102"/>
    </row>
    <row r="30" spans="1:16" s="29" customFormat="1" ht="12.75">
      <c r="A30" s="563" t="s">
        <v>737</v>
      </c>
      <c r="B30" s="93" t="s">
        <v>9</v>
      </c>
      <c r="C30" s="115" t="s">
        <v>333</v>
      </c>
      <c r="D30" s="91" t="s">
        <v>80</v>
      </c>
      <c r="E30" s="91">
        <v>1</v>
      </c>
      <c r="F30" s="113"/>
      <c r="G30" s="98"/>
      <c r="H30" s="114"/>
      <c r="I30" s="87"/>
      <c r="J30" s="87"/>
      <c r="K30" s="99"/>
      <c r="L30" s="100"/>
      <c r="M30" s="101"/>
      <c r="N30" s="101"/>
      <c r="O30" s="101"/>
      <c r="P30" s="102"/>
    </row>
    <row r="31" spans="1:16" s="29" customFormat="1" ht="12.75">
      <c r="A31" s="563" t="s">
        <v>738</v>
      </c>
      <c r="B31" s="93" t="s">
        <v>9</v>
      </c>
      <c r="C31" s="115" t="s">
        <v>334</v>
      </c>
      <c r="D31" s="91" t="s">
        <v>80</v>
      </c>
      <c r="E31" s="91">
        <v>2</v>
      </c>
      <c r="F31" s="113"/>
      <c r="G31" s="98"/>
      <c r="H31" s="114"/>
      <c r="I31" s="87"/>
      <c r="J31" s="87"/>
      <c r="K31" s="99"/>
      <c r="L31" s="100"/>
      <c r="M31" s="101"/>
      <c r="N31" s="101"/>
      <c r="O31" s="101"/>
      <c r="P31" s="102"/>
    </row>
    <row r="32" spans="1:16" s="29" customFormat="1" ht="12.75">
      <c r="A32" s="563" t="s">
        <v>739</v>
      </c>
      <c r="B32" s="93" t="s">
        <v>9</v>
      </c>
      <c r="C32" s="115" t="s">
        <v>335</v>
      </c>
      <c r="D32" s="91" t="s">
        <v>80</v>
      </c>
      <c r="E32" s="91">
        <v>1</v>
      </c>
      <c r="F32" s="113"/>
      <c r="G32" s="98"/>
      <c r="H32" s="114"/>
      <c r="I32" s="87"/>
      <c r="J32" s="87"/>
      <c r="K32" s="99"/>
      <c r="L32" s="100"/>
      <c r="M32" s="101"/>
      <c r="N32" s="101"/>
      <c r="O32" s="101"/>
      <c r="P32" s="102"/>
    </row>
    <row r="33" spans="1:16" s="29" customFormat="1" ht="12.75">
      <c r="A33" s="563" t="s">
        <v>740</v>
      </c>
      <c r="B33" s="93" t="s">
        <v>9</v>
      </c>
      <c r="C33" s="115" t="s">
        <v>336</v>
      </c>
      <c r="D33" s="91" t="s">
        <v>80</v>
      </c>
      <c r="E33" s="91">
        <v>1</v>
      </c>
      <c r="F33" s="113"/>
      <c r="G33" s="98"/>
      <c r="H33" s="114"/>
      <c r="I33" s="87"/>
      <c r="J33" s="87"/>
      <c r="K33" s="99"/>
      <c r="L33" s="100"/>
      <c r="M33" s="101"/>
      <c r="N33" s="101"/>
      <c r="O33" s="101"/>
      <c r="P33" s="102"/>
    </row>
    <row r="34" spans="1:16" s="29" customFormat="1" ht="12.75">
      <c r="A34" s="563" t="s">
        <v>741</v>
      </c>
      <c r="B34" s="93" t="s">
        <v>9</v>
      </c>
      <c r="C34" s="115" t="s">
        <v>337</v>
      </c>
      <c r="D34" s="91" t="s">
        <v>80</v>
      </c>
      <c r="E34" s="91">
        <v>1</v>
      </c>
      <c r="F34" s="113"/>
      <c r="G34" s="98"/>
      <c r="H34" s="114"/>
      <c r="I34" s="87"/>
      <c r="J34" s="87"/>
      <c r="K34" s="99"/>
      <c r="L34" s="100"/>
      <c r="M34" s="101"/>
      <c r="N34" s="101"/>
      <c r="O34" s="101"/>
      <c r="P34" s="102"/>
    </row>
    <row r="35" spans="1:16" s="29" customFormat="1" ht="12.75">
      <c r="A35" s="563" t="s">
        <v>742</v>
      </c>
      <c r="B35" s="93" t="s">
        <v>9</v>
      </c>
      <c r="C35" s="115" t="s">
        <v>338</v>
      </c>
      <c r="D35" s="91" t="s">
        <v>80</v>
      </c>
      <c r="E35" s="91">
        <v>2</v>
      </c>
      <c r="F35" s="113"/>
      <c r="G35" s="98"/>
      <c r="H35" s="114"/>
      <c r="I35" s="87"/>
      <c r="J35" s="87"/>
      <c r="K35" s="99"/>
      <c r="L35" s="100"/>
      <c r="M35" s="101"/>
      <c r="N35" s="101"/>
      <c r="O35" s="101"/>
      <c r="P35" s="102"/>
    </row>
    <row r="36" spans="1:16" s="29" customFormat="1" ht="12.75">
      <c r="A36" s="563" t="s">
        <v>743</v>
      </c>
      <c r="B36" s="93" t="s">
        <v>9</v>
      </c>
      <c r="C36" s="115" t="s">
        <v>339</v>
      </c>
      <c r="D36" s="91" t="s">
        <v>80</v>
      </c>
      <c r="E36" s="91">
        <v>1</v>
      </c>
      <c r="F36" s="113"/>
      <c r="G36" s="98"/>
      <c r="H36" s="114"/>
      <c r="I36" s="87"/>
      <c r="J36" s="87"/>
      <c r="K36" s="99"/>
      <c r="L36" s="100"/>
      <c r="M36" s="101"/>
      <c r="N36" s="101"/>
      <c r="O36" s="101"/>
      <c r="P36" s="102"/>
    </row>
    <row r="37" spans="1:16" s="29" customFormat="1" ht="12.75">
      <c r="A37" s="563" t="s">
        <v>744</v>
      </c>
      <c r="B37" s="93" t="s">
        <v>9</v>
      </c>
      <c r="C37" s="115" t="s">
        <v>340</v>
      </c>
      <c r="D37" s="91" t="s">
        <v>80</v>
      </c>
      <c r="E37" s="91">
        <v>12</v>
      </c>
      <c r="F37" s="113"/>
      <c r="G37" s="98"/>
      <c r="H37" s="114"/>
      <c r="I37" s="87"/>
      <c r="J37" s="87"/>
      <c r="K37" s="99"/>
      <c r="L37" s="100"/>
      <c r="M37" s="101"/>
      <c r="N37" s="101"/>
      <c r="O37" s="101"/>
      <c r="P37" s="102"/>
    </row>
    <row r="38" spans="1:16" s="29" customFormat="1" ht="12.75">
      <c r="A38" s="563" t="s">
        <v>745</v>
      </c>
      <c r="B38" s="93" t="s">
        <v>9</v>
      </c>
      <c r="C38" s="115" t="s">
        <v>341</v>
      </c>
      <c r="D38" s="91" t="s">
        <v>80</v>
      </c>
      <c r="E38" s="91">
        <v>2</v>
      </c>
      <c r="F38" s="113"/>
      <c r="G38" s="98"/>
      <c r="H38" s="114"/>
      <c r="I38" s="87"/>
      <c r="J38" s="87"/>
      <c r="K38" s="99"/>
      <c r="L38" s="100"/>
      <c r="M38" s="101"/>
      <c r="N38" s="101"/>
      <c r="O38" s="101"/>
      <c r="P38" s="102"/>
    </row>
    <row r="39" spans="1:16" s="29" customFormat="1" ht="26.25">
      <c r="A39" s="563" t="s">
        <v>746</v>
      </c>
      <c r="B39" s="93" t="s">
        <v>9</v>
      </c>
      <c r="C39" s="115" t="s">
        <v>342</v>
      </c>
      <c r="D39" s="91" t="s">
        <v>80</v>
      </c>
      <c r="E39" s="91">
        <v>6</v>
      </c>
      <c r="F39" s="113"/>
      <c r="G39" s="98"/>
      <c r="H39" s="114"/>
      <c r="I39" s="87"/>
      <c r="J39" s="87"/>
      <c r="K39" s="99"/>
      <c r="L39" s="100"/>
      <c r="M39" s="101"/>
      <c r="N39" s="101"/>
      <c r="O39" s="101"/>
      <c r="P39" s="102"/>
    </row>
    <row r="40" spans="1:16" s="29" customFormat="1" ht="26.25">
      <c r="A40" s="563" t="s">
        <v>747</v>
      </c>
      <c r="B40" s="93" t="s">
        <v>9</v>
      </c>
      <c r="C40" s="115" t="s">
        <v>343</v>
      </c>
      <c r="D40" s="91" t="s">
        <v>80</v>
      </c>
      <c r="E40" s="91">
        <v>2</v>
      </c>
      <c r="F40" s="113"/>
      <c r="G40" s="98"/>
      <c r="H40" s="114"/>
      <c r="I40" s="87"/>
      <c r="J40" s="87"/>
      <c r="K40" s="99"/>
      <c r="L40" s="100"/>
      <c r="M40" s="101"/>
      <c r="N40" s="101"/>
      <c r="O40" s="101"/>
      <c r="P40" s="102"/>
    </row>
    <row r="41" spans="1:16" s="29" customFormat="1" ht="12.75">
      <c r="A41" s="563" t="s">
        <v>748</v>
      </c>
      <c r="B41" s="93" t="s">
        <v>9</v>
      </c>
      <c r="C41" s="115" t="s">
        <v>344</v>
      </c>
      <c r="D41" s="91" t="s">
        <v>80</v>
      </c>
      <c r="E41" s="91">
        <v>2</v>
      </c>
      <c r="F41" s="113"/>
      <c r="G41" s="98"/>
      <c r="H41" s="114"/>
      <c r="I41" s="87"/>
      <c r="J41" s="87"/>
      <c r="K41" s="99"/>
      <c r="L41" s="100"/>
      <c r="M41" s="101"/>
      <c r="N41" s="101"/>
      <c r="O41" s="101"/>
      <c r="P41" s="102"/>
    </row>
    <row r="42" spans="1:16" s="29" customFormat="1" ht="26.25">
      <c r="A42" s="563" t="s">
        <v>749</v>
      </c>
      <c r="B42" s="93" t="s">
        <v>9</v>
      </c>
      <c r="C42" s="115" t="s">
        <v>345</v>
      </c>
      <c r="D42" s="91" t="s">
        <v>80</v>
      </c>
      <c r="E42" s="91">
        <v>2</v>
      </c>
      <c r="F42" s="113"/>
      <c r="G42" s="98"/>
      <c r="H42" s="114"/>
      <c r="I42" s="87"/>
      <c r="J42" s="87"/>
      <c r="K42" s="99"/>
      <c r="L42" s="100"/>
      <c r="M42" s="101"/>
      <c r="N42" s="101"/>
      <c r="O42" s="101"/>
      <c r="P42" s="102"/>
    </row>
    <row r="43" spans="1:16" s="29" customFormat="1" ht="26.25">
      <c r="A43" s="563" t="s">
        <v>750</v>
      </c>
      <c r="B43" s="93" t="s">
        <v>9</v>
      </c>
      <c r="C43" s="115" t="s">
        <v>346</v>
      </c>
      <c r="D43" s="91" t="s">
        <v>80</v>
      </c>
      <c r="E43" s="91">
        <v>2</v>
      </c>
      <c r="F43" s="113"/>
      <c r="G43" s="98"/>
      <c r="H43" s="114"/>
      <c r="I43" s="87"/>
      <c r="J43" s="87"/>
      <c r="K43" s="99"/>
      <c r="L43" s="100"/>
      <c r="M43" s="101"/>
      <c r="N43" s="101"/>
      <c r="O43" s="101"/>
      <c r="P43" s="102"/>
    </row>
    <row r="44" spans="1:16" s="29" customFormat="1" ht="26.25">
      <c r="A44" s="563" t="s">
        <v>751</v>
      </c>
      <c r="B44" s="93" t="s">
        <v>9</v>
      </c>
      <c r="C44" s="115" t="s">
        <v>347</v>
      </c>
      <c r="D44" s="91" t="s">
        <v>80</v>
      </c>
      <c r="E44" s="91">
        <v>1</v>
      </c>
      <c r="F44" s="113"/>
      <c r="G44" s="98"/>
      <c r="H44" s="114"/>
      <c r="I44" s="87"/>
      <c r="J44" s="87"/>
      <c r="K44" s="99"/>
      <c r="L44" s="100"/>
      <c r="M44" s="101"/>
      <c r="N44" s="101"/>
      <c r="O44" s="101"/>
      <c r="P44" s="102"/>
    </row>
    <row r="45" spans="1:16" s="29" customFormat="1" ht="26.25">
      <c r="A45" s="563" t="s">
        <v>752</v>
      </c>
      <c r="B45" s="93" t="s">
        <v>9</v>
      </c>
      <c r="C45" s="115" t="s">
        <v>348</v>
      </c>
      <c r="D45" s="91" t="s">
        <v>80</v>
      </c>
      <c r="E45" s="91">
        <v>1</v>
      </c>
      <c r="F45" s="113"/>
      <c r="G45" s="98"/>
      <c r="H45" s="114"/>
      <c r="I45" s="87"/>
      <c r="J45" s="87"/>
      <c r="K45" s="99"/>
      <c r="L45" s="100"/>
      <c r="M45" s="101"/>
      <c r="N45" s="101"/>
      <c r="O45" s="101"/>
      <c r="P45" s="102"/>
    </row>
    <row r="46" spans="1:16" s="29" customFormat="1" ht="26.25">
      <c r="A46" s="563" t="s">
        <v>753</v>
      </c>
      <c r="B46" s="93" t="s">
        <v>9</v>
      </c>
      <c r="C46" s="115" t="s">
        <v>349</v>
      </c>
      <c r="D46" s="91" t="s">
        <v>80</v>
      </c>
      <c r="E46" s="91">
        <v>1</v>
      </c>
      <c r="F46" s="113"/>
      <c r="G46" s="98"/>
      <c r="H46" s="114"/>
      <c r="I46" s="87"/>
      <c r="J46" s="87"/>
      <c r="K46" s="99"/>
      <c r="L46" s="100"/>
      <c r="M46" s="101"/>
      <c r="N46" s="101"/>
      <c r="O46" s="101"/>
      <c r="P46" s="102"/>
    </row>
    <row r="47" spans="1:16" s="29" customFormat="1" ht="26.25">
      <c r="A47" s="563" t="s">
        <v>754</v>
      </c>
      <c r="B47" s="93" t="s">
        <v>9</v>
      </c>
      <c r="C47" s="115" t="s">
        <v>350</v>
      </c>
      <c r="D47" s="91" t="s">
        <v>80</v>
      </c>
      <c r="E47" s="91">
        <v>1</v>
      </c>
      <c r="F47" s="113"/>
      <c r="G47" s="98"/>
      <c r="H47" s="114"/>
      <c r="I47" s="87"/>
      <c r="J47" s="87"/>
      <c r="K47" s="99"/>
      <c r="L47" s="100"/>
      <c r="M47" s="101"/>
      <c r="N47" s="101"/>
      <c r="O47" s="101"/>
      <c r="P47" s="102"/>
    </row>
    <row r="48" spans="1:16" s="29" customFormat="1" ht="12.75">
      <c r="A48" s="563" t="s">
        <v>755</v>
      </c>
      <c r="B48" s="93" t="s">
        <v>9</v>
      </c>
      <c r="C48" s="115" t="s">
        <v>351</v>
      </c>
      <c r="D48" s="91" t="s">
        <v>80</v>
      </c>
      <c r="E48" s="91">
        <v>1</v>
      </c>
      <c r="F48" s="113"/>
      <c r="G48" s="98"/>
      <c r="H48" s="114"/>
      <c r="I48" s="87"/>
      <c r="J48" s="87"/>
      <c r="K48" s="99"/>
      <c r="L48" s="100"/>
      <c r="M48" s="101"/>
      <c r="N48" s="101"/>
      <c r="O48" s="101"/>
      <c r="P48" s="102"/>
    </row>
    <row r="49" spans="1:16" s="29" customFormat="1" ht="26.25">
      <c r="A49" s="563" t="s">
        <v>756</v>
      </c>
      <c r="B49" s="93" t="s">
        <v>9</v>
      </c>
      <c r="C49" s="115" t="s">
        <v>352</v>
      </c>
      <c r="D49" s="91" t="s">
        <v>80</v>
      </c>
      <c r="E49" s="91">
        <v>1</v>
      </c>
      <c r="F49" s="113"/>
      <c r="G49" s="98"/>
      <c r="H49" s="114"/>
      <c r="I49" s="87"/>
      <c r="J49" s="87"/>
      <c r="K49" s="99"/>
      <c r="L49" s="100"/>
      <c r="M49" s="101"/>
      <c r="N49" s="101"/>
      <c r="O49" s="101"/>
      <c r="P49" s="102"/>
    </row>
    <row r="50" spans="1:16" s="29" customFormat="1" ht="12.75">
      <c r="A50" s="563" t="s">
        <v>757</v>
      </c>
      <c r="B50" s="93" t="s">
        <v>9</v>
      </c>
      <c r="C50" s="115" t="s">
        <v>353</v>
      </c>
      <c r="D50" s="91" t="s">
        <v>80</v>
      </c>
      <c r="E50" s="91">
        <v>1</v>
      </c>
      <c r="F50" s="113"/>
      <c r="G50" s="98"/>
      <c r="H50" s="114"/>
      <c r="I50" s="87"/>
      <c r="J50" s="87"/>
      <c r="K50" s="99"/>
      <c r="L50" s="100"/>
      <c r="M50" s="101"/>
      <c r="N50" s="101"/>
      <c r="O50" s="101"/>
      <c r="P50" s="102"/>
    </row>
    <row r="51" spans="1:16" s="29" customFormat="1" ht="12.75">
      <c r="A51" s="563" t="s">
        <v>758</v>
      </c>
      <c r="B51" s="93" t="s">
        <v>9</v>
      </c>
      <c r="C51" s="115" t="s">
        <v>354</v>
      </c>
      <c r="D51" s="91" t="s">
        <v>80</v>
      </c>
      <c r="E51" s="91">
        <v>1</v>
      </c>
      <c r="F51" s="113"/>
      <c r="G51" s="98"/>
      <c r="H51" s="114"/>
      <c r="I51" s="87"/>
      <c r="J51" s="87"/>
      <c r="K51" s="99"/>
      <c r="L51" s="100"/>
      <c r="M51" s="101"/>
      <c r="N51" s="101"/>
      <c r="O51" s="101"/>
      <c r="P51" s="102"/>
    </row>
    <row r="52" spans="1:16" s="29" customFormat="1" ht="12.75">
      <c r="A52" s="563" t="s">
        <v>759</v>
      </c>
      <c r="B52" s="93" t="s">
        <v>9</v>
      </c>
      <c r="C52" s="115" t="s">
        <v>355</v>
      </c>
      <c r="D52" s="91" t="s">
        <v>80</v>
      </c>
      <c r="E52" s="91">
        <v>2</v>
      </c>
      <c r="F52" s="113"/>
      <c r="G52" s="98"/>
      <c r="H52" s="114"/>
      <c r="I52" s="87"/>
      <c r="J52" s="87"/>
      <c r="K52" s="99"/>
      <c r="L52" s="100"/>
      <c r="M52" s="101"/>
      <c r="N52" s="101"/>
      <c r="O52" s="101"/>
      <c r="P52" s="102"/>
    </row>
    <row r="53" spans="1:16" s="29" customFormat="1" ht="26.25">
      <c r="A53" s="563" t="s">
        <v>760</v>
      </c>
      <c r="B53" s="93" t="s">
        <v>9</v>
      </c>
      <c r="C53" s="115" t="s">
        <v>356</v>
      </c>
      <c r="D53" s="91" t="s">
        <v>80</v>
      </c>
      <c r="E53" s="91">
        <v>2</v>
      </c>
      <c r="F53" s="113"/>
      <c r="G53" s="98"/>
      <c r="H53" s="114"/>
      <c r="I53" s="87"/>
      <c r="J53" s="87"/>
      <c r="K53" s="99"/>
      <c r="L53" s="100"/>
      <c r="M53" s="101"/>
      <c r="N53" s="101"/>
      <c r="O53" s="101"/>
      <c r="P53" s="102"/>
    </row>
    <row r="54" spans="1:16" s="29" customFormat="1" ht="26.25">
      <c r="A54" s="563" t="s">
        <v>761</v>
      </c>
      <c r="B54" s="93" t="s">
        <v>9</v>
      </c>
      <c r="C54" s="115" t="s">
        <v>357</v>
      </c>
      <c r="D54" s="91" t="s">
        <v>80</v>
      </c>
      <c r="E54" s="91">
        <v>4</v>
      </c>
      <c r="F54" s="113"/>
      <c r="G54" s="98"/>
      <c r="H54" s="114"/>
      <c r="I54" s="87"/>
      <c r="J54" s="87"/>
      <c r="K54" s="99"/>
      <c r="L54" s="100"/>
      <c r="M54" s="101"/>
      <c r="N54" s="101"/>
      <c r="O54" s="101"/>
      <c r="P54" s="102"/>
    </row>
    <row r="55" spans="1:16" s="29" customFormat="1" ht="26.25">
      <c r="A55" s="563" t="s">
        <v>762</v>
      </c>
      <c r="B55" s="93" t="s">
        <v>9</v>
      </c>
      <c r="C55" s="115" t="s">
        <v>358</v>
      </c>
      <c r="D55" s="91" t="s">
        <v>80</v>
      </c>
      <c r="E55" s="91">
        <v>1</v>
      </c>
      <c r="F55" s="113"/>
      <c r="G55" s="98"/>
      <c r="H55" s="114"/>
      <c r="I55" s="87"/>
      <c r="J55" s="87"/>
      <c r="K55" s="99"/>
      <c r="L55" s="100"/>
      <c r="M55" s="101"/>
      <c r="N55" s="101"/>
      <c r="O55" s="101"/>
      <c r="P55" s="102"/>
    </row>
    <row r="56" spans="1:16" s="29" customFormat="1" ht="12.75">
      <c r="A56" s="563" t="s">
        <v>763</v>
      </c>
      <c r="B56" s="93" t="s">
        <v>9</v>
      </c>
      <c r="C56" s="115" t="s">
        <v>359</v>
      </c>
      <c r="D56" s="91" t="s">
        <v>80</v>
      </c>
      <c r="E56" s="91">
        <v>2</v>
      </c>
      <c r="F56" s="113"/>
      <c r="G56" s="98"/>
      <c r="H56" s="114"/>
      <c r="I56" s="87"/>
      <c r="J56" s="87"/>
      <c r="K56" s="99"/>
      <c r="L56" s="100"/>
      <c r="M56" s="101"/>
      <c r="N56" s="101"/>
      <c r="O56" s="101"/>
      <c r="P56" s="102"/>
    </row>
    <row r="57" spans="1:16" s="29" customFormat="1" ht="12.75">
      <c r="A57" s="563" t="s">
        <v>764</v>
      </c>
      <c r="B57" s="93" t="s">
        <v>9</v>
      </c>
      <c r="C57" s="115" t="s">
        <v>360</v>
      </c>
      <c r="D57" s="91" t="s">
        <v>80</v>
      </c>
      <c r="E57" s="91">
        <v>4</v>
      </c>
      <c r="F57" s="113"/>
      <c r="G57" s="98"/>
      <c r="H57" s="114"/>
      <c r="I57" s="87"/>
      <c r="J57" s="87"/>
      <c r="K57" s="99"/>
      <c r="L57" s="100"/>
      <c r="M57" s="101"/>
      <c r="N57" s="101"/>
      <c r="O57" s="101"/>
      <c r="P57" s="102"/>
    </row>
    <row r="58" spans="1:16" s="29" customFormat="1" ht="12.75">
      <c r="A58" s="563" t="s">
        <v>765</v>
      </c>
      <c r="B58" s="93" t="s">
        <v>9</v>
      </c>
      <c r="C58" s="115" t="s">
        <v>361</v>
      </c>
      <c r="D58" s="91" t="s">
        <v>80</v>
      </c>
      <c r="E58" s="91">
        <v>1</v>
      </c>
      <c r="F58" s="113"/>
      <c r="G58" s="98"/>
      <c r="H58" s="114"/>
      <c r="I58" s="87"/>
      <c r="J58" s="87"/>
      <c r="K58" s="99"/>
      <c r="L58" s="100"/>
      <c r="M58" s="101"/>
      <c r="N58" s="101"/>
      <c r="O58" s="101"/>
      <c r="P58" s="102"/>
    </row>
    <row r="59" spans="1:16" s="29" customFormat="1" ht="12.75">
      <c r="A59" s="563" t="s">
        <v>766</v>
      </c>
      <c r="B59" s="93" t="s">
        <v>9</v>
      </c>
      <c r="C59" s="115" t="s">
        <v>362</v>
      </c>
      <c r="D59" s="91" t="s">
        <v>80</v>
      </c>
      <c r="E59" s="91">
        <v>1</v>
      </c>
      <c r="F59" s="113"/>
      <c r="G59" s="98"/>
      <c r="H59" s="114"/>
      <c r="I59" s="87"/>
      <c r="J59" s="87"/>
      <c r="K59" s="99"/>
      <c r="L59" s="100"/>
      <c r="M59" s="101"/>
      <c r="N59" s="101"/>
      <c r="O59" s="101"/>
      <c r="P59" s="102"/>
    </row>
    <row r="60" spans="1:16" s="29" customFormat="1" ht="12.75">
      <c r="A60" s="563" t="s">
        <v>767</v>
      </c>
      <c r="B60" s="93" t="s">
        <v>9</v>
      </c>
      <c r="C60" s="115" t="s">
        <v>363</v>
      </c>
      <c r="D60" s="91" t="s">
        <v>80</v>
      </c>
      <c r="E60" s="91">
        <v>2</v>
      </c>
      <c r="F60" s="113"/>
      <c r="G60" s="98"/>
      <c r="H60" s="114"/>
      <c r="I60" s="87"/>
      <c r="J60" s="87"/>
      <c r="K60" s="99"/>
      <c r="L60" s="100"/>
      <c r="M60" s="101"/>
      <c r="N60" s="101"/>
      <c r="O60" s="101"/>
      <c r="P60" s="102"/>
    </row>
    <row r="61" spans="1:16" s="29" customFormat="1" ht="12.75">
      <c r="A61" s="563" t="s">
        <v>768</v>
      </c>
      <c r="B61" s="93" t="s">
        <v>9</v>
      </c>
      <c r="C61" s="115" t="s">
        <v>364</v>
      </c>
      <c r="D61" s="91" t="s">
        <v>80</v>
      </c>
      <c r="E61" s="91">
        <v>2</v>
      </c>
      <c r="F61" s="113"/>
      <c r="G61" s="98"/>
      <c r="H61" s="114"/>
      <c r="I61" s="87"/>
      <c r="J61" s="87"/>
      <c r="K61" s="99"/>
      <c r="L61" s="100"/>
      <c r="M61" s="101"/>
      <c r="N61" s="101"/>
      <c r="O61" s="101"/>
      <c r="P61" s="102"/>
    </row>
    <row r="62" spans="1:16" s="29" customFormat="1" ht="12.75">
      <c r="A62" s="563" t="s">
        <v>769</v>
      </c>
      <c r="B62" s="93" t="s">
        <v>9</v>
      </c>
      <c r="C62" s="115" t="s">
        <v>365</v>
      </c>
      <c r="D62" s="91" t="s">
        <v>80</v>
      </c>
      <c r="E62" s="91">
        <v>2</v>
      </c>
      <c r="F62" s="113"/>
      <c r="G62" s="98"/>
      <c r="H62" s="114"/>
      <c r="I62" s="87"/>
      <c r="J62" s="87"/>
      <c r="K62" s="99"/>
      <c r="L62" s="100"/>
      <c r="M62" s="101"/>
      <c r="N62" s="101"/>
      <c r="O62" s="101"/>
      <c r="P62" s="102"/>
    </row>
    <row r="63" spans="1:16" s="29" customFormat="1" ht="12.75">
      <c r="A63" s="563" t="s">
        <v>770</v>
      </c>
      <c r="B63" s="93" t="s">
        <v>9</v>
      </c>
      <c r="C63" s="115" t="s">
        <v>366</v>
      </c>
      <c r="D63" s="91" t="s">
        <v>80</v>
      </c>
      <c r="E63" s="91">
        <v>2</v>
      </c>
      <c r="F63" s="113"/>
      <c r="G63" s="98"/>
      <c r="H63" s="114"/>
      <c r="I63" s="87"/>
      <c r="J63" s="87"/>
      <c r="K63" s="99"/>
      <c r="L63" s="100"/>
      <c r="M63" s="101"/>
      <c r="N63" s="101"/>
      <c r="O63" s="101"/>
      <c r="P63" s="102"/>
    </row>
    <row r="64" spans="1:16" s="29" customFormat="1" ht="26.25">
      <c r="A64" s="563" t="s">
        <v>771</v>
      </c>
      <c r="B64" s="93" t="s">
        <v>9</v>
      </c>
      <c r="C64" s="115" t="s">
        <v>367</v>
      </c>
      <c r="D64" s="91" t="s">
        <v>80</v>
      </c>
      <c r="E64" s="91">
        <v>1</v>
      </c>
      <c r="F64" s="113"/>
      <c r="G64" s="98"/>
      <c r="H64" s="114"/>
      <c r="I64" s="87"/>
      <c r="J64" s="87"/>
      <c r="K64" s="99"/>
      <c r="L64" s="100"/>
      <c r="M64" s="101"/>
      <c r="N64" s="101"/>
      <c r="O64" s="101"/>
      <c r="P64" s="102"/>
    </row>
    <row r="65" spans="1:16" s="29" customFormat="1" ht="26.25">
      <c r="A65" s="563" t="s">
        <v>772</v>
      </c>
      <c r="B65" s="93" t="s">
        <v>9</v>
      </c>
      <c r="C65" s="115" t="s">
        <v>368</v>
      </c>
      <c r="D65" s="91" t="s">
        <v>80</v>
      </c>
      <c r="E65" s="91">
        <v>1</v>
      </c>
      <c r="F65" s="113"/>
      <c r="G65" s="98"/>
      <c r="H65" s="114"/>
      <c r="I65" s="87"/>
      <c r="J65" s="87"/>
      <c r="K65" s="99"/>
      <c r="L65" s="100"/>
      <c r="M65" s="101"/>
      <c r="N65" s="101"/>
      <c r="O65" s="101"/>
      <c r="P65" s="102"/>
    </row>
    <row r="66" spans="1:16" s="29" customFormat="1" ht="26.25">
      <c r="A66" s="563" t="s">
        <v>773</v>
      </c>
      <c r="B66" s="93" t="s">
        <v>9</v>
      </c>
      <c r="C66" s="115" t="s">
        <v>369</v>
      </c>
      <c r="D66" s="91" t="s">
        <v>80</v>
      </c>
      <c r="E66" s="91">
        <v>1</v>
      </c>
      <c r="F66" s="113"/>
      <c r="G66" s="98"/>
      <c r="H66" s="114"/>
      <c r="I66" s="87"/>
      <c r="J66" s="87"/>
      <c r="K66" s="99"/>
      <c r="L66" s="100"/>
      <c r="M66" s="101"/>
      <c r="N66" s="101"/>
      <c r="O66" s="101"/>
      <c r="P66" s="102"/>
    </row>
    <row r="67" spans="1:16" s="29" customFormat="1" ht="12.75">
      <c r="A67" s="563" t="s">
        <v>774</v>
      </c>
      <c r="B67" s="93" t="s">
        <v>9</v>
      </c>
      <c r="C67" s="115" t="s">
        <v>370</v>
      </c>
      <c r="D67" s="91" t="s">
        <v>80</v>
      </c>
      <c r="E67" s="91">
        <v>2</v>
      </c>
      <c r="F67" s="113"/>
      <c r="G67" s="98"/>
      <c r="H67" s="114"/>
      <c r="I67" s="87"/>
      <c r="J67" s="87"/>
      <c r="K67" s="99"/>
      <c r="L67" s="100"/>
      <c r="M67" s="101"/>
      <c r="N67" s="101"/>
      <c r="O67" s="101"/>
      <c r="P67" s="102"/>
    </row>
    <row r="68" spans="1:16" s="29" customFormat="1" ht="26.25">
      <c r="A68" s="563" t="s">
        <v>775</v>
      </c>
      <c r="B68" s="93" t="s">
        <v>9</v>
      </c>
      <c r="C68" s="115" t="s">
        <v>371</v>
      </c>
      <c r="D68" s="91" t="s">
        <v>80</v>
      </c>
      <c r="E68" s="91">
        <v>4</v>
      </c>
      <c r="F68" s="113"/>
      <c r="G68" s="98"/>
      <c r="H68" s="114"/>
      <c r="I68" s="87"/>
      <c r="J68" s="87"/>
      <c r="K68" s="99"/>
      <c r="L68" s="100"/>
      <c r="M68" s="101"/>
      <c r="N68" s="101"/>
      <c r="O68" s="101"/>
      <c r="P68" s="102"/>
    </row>
    <row r="69" spans="1:16" s="29" customFormat="1" ht="26.25">
      <c r="A69" s="563" t="s">
        <v>776</v>
      </c>
      <c r="B69" s="93" t="s">
        <v>9</v>
      </c>
      <c r="C69" s="115" t="s">
        <v>372</v>
      </c>
      <c r="D69" s="91" t="s">
        <v>80</v>
      </c>
      <c r="E69" s="91">
        <v>1</v>
      </c>
      <c r="F69" s="113"/>
      <c r="G69" s="98"/>
      <c r="H69" s="114"/>
      <c r="I69" s="87"/>
      <c r="J69" s="87"/>
      <c r="K69" s="99"/>
      <c r="L69" s="100"/>
      <c r="M69" s="101"/>
      <c r="N69" s="101"/>
      <c r="O69" s="101"/>
      <c r="P69" s="102"/>
    </row>
    <row r="70" spans="1:16" s="29" customFormat="1" ht="26.25">
      <c r="A70" s="563" t="s">
        <v>777</v>
      </c>
      <c r="B70" s="93" t="s">
        <v>9</v>
      </c>
      <c r="C70" s="115" t="s">
        <v>373</v>
      </c>
      <c r="D70" s="91" t="s">
        <v>80</v>
      </c>
      <c r="E70" s="91">
        <v>1</v>
      </c>
      <c r="F70" s="113"/>
      <c r="G70" s="98"/>
      <c r="H70" s="114"/>
      <c r="I70" s="87"/>
      <c r="J70" s="87"/>
      <c r="K70" s="99"/>
      <c r="L70" s="100"/>
      <c r="M70" s="101"/>
      <c r="N70" s="101"/>
      <c r="O70" s="101"/>
      <c r="P70" s="102"/>
    </row>
    <row r="71" spans="1:16" s="29" customFormat="1" ht="12.75">
      <c r="A71" s="563" t="s">
        <v>778</v>
      </c>
      <c r="B71" s="93" t="s">
        <v>9</v>
      </c>
      <c r="C71" s="115" t="s">
        <v>374</v>
      </c>
      <c r="D71" s="91" t="s">
        <v>80</v>
      </c>
      <c r="E71" s="91">
        <v>1</v>
      </c>
      <c r="F71" s="113"/>
      <c r="G71" s="98"/>
      <c r="H71" s="114"/>
      <c r="I71" s="87"/>
      <c r="J71" s="87"/>
      <c r="K71" s="99"/>
      <c r="L71" s="100"/>
      <c r="M71" s="101"/>
      <c r="N71" s="101"/>
      <c r="O71" s="101"/>
      <c r="P71" s="102"/>
    </row>
    <row r="72" spans="1:16" s="29" customFormat="1" ht="12.75">
      <c r="A72" s="563" t="s">
        <v>779</v>
      </c>
      <c r="B72" s="93" t="s">
        <v>9</v>
      </c>
      <c r="C72" s="115" t="s">
        <v>375</v>
      </c>
      <c r="D72" s="91" t="s">
        <v>80</v>
      </c>
      <c r="E72" s="91">
        <v>1</v>
      </c>
      <c r="F72" s="113"/>
      <c r="G72" s="98"/>
      <c r="H72" s="114"/>
      <c r="I72" s="87"/>
      <c r="J72" s="87"/>
      <c r="K72" s="99"/>
      <c r="L72" s="100"/>
      <c r="M72" s="101"/>
      <c r="N72" s="101"/>
      <c r="O72" s="101"/>
      <c r="P72" s="102"/>
    </row>
    <row r="73" spans="1:16" s="29" customFormat="1" ht="26.25">
      <c r="A73" s="563" t="s">
        <v>780</v>
      </c>
      <c r="B73" s="93" t="s">
        <v>9</v>
      </c>
      <c r="C73" s="115" t="s">
        <v>376</v>
      </c>
      <c r="D73" s="91" t="s">
        <v>80</v>
      </c>
      <c r="E73" s="91">
        <v>1</v>
      </c>
      <c r="F73" s="113"/>
      <c r="G73" s="98"/>
      <c r="H73" s="114"/>
      <c r="I73" s="87"/>
      <c r="J73" s="87"/>
      <c r="K73" s="99"/>
      <c r="L73" s="100"/>
      <c r="M73" s="101"/>
      <c r="N73" s="101"/>
      <c r="O73" s="101"/>
      <c r="P73" s="102"/>
    </row>
    <row r="74" spans="1:16" s="29" customFormat="1" ht="12.75">
      <c r="A74" s="563" t="s">
        <v>781</v>
      </c>
      <c r="B74" s="93" t="s">
        <v>9</v>
      </c>
      <c r="C74" s="115" t="s">
        <v>377</v>
      </c>
      <c r="D74" s="91" t="s">
        <v>80</v>
      </c>
      <c r="E74" s="91">
        <v>1</v>
      </c>
      <c r="F74" s="113"/>
      <c r="G74" s="98"/>
      <c r="H74" s="114"/>
      <c r="I74" s="87"/>
      <c r="J74" s="87"/>
      <c r="K74" s="99"/>
      <c r="L74" s="100"/>
      <c r="M74" s="101"/>
      <c r="N74" s="101"/>
      <c r="O74" s="101"/>
      <c r="P74" s="102"/>
    </row>
    <row r="75" spans="1:16" s="29" customFormat="1" ht="26.25">
      <c r="A75" s="563" t="s">
        <v>782</v>
      </c>
      <c r="B75" s="93" t="s">
        <v>9</v>
      </c>
      <c r="C75" s="115" t="s">
        <v>378</v>
      </c>
      <c r="D75" s="91" t="s">
        <v>80</v>
      </c>
      <c r="E75" s="91">
        <v>1</v>
      </c>
      <c r="F75" s="113"/>
      <c r="G75" s="98"/>
      <c r="H75" s="114"/>
      <c r="I75" s="87"/>
      <c r="J75" s="87"/>
      <c r="K75" s="99"/>
      <c r="L75" s="100"/>
      <c r="M75" s="101"/>
      <c r="N75" s="101"/>
      <c r="O75" s="101"/>
      <c r="P75" s="102"/>
    </row>
    <row r="76" spans="1:16" s="29" customFormat="1" ht="12.75">
      <c r="A76" s="563" t="s">
        <v>783</v>
      </c>
      <c r="B76" s="93" t="s">
        <v>9</v>
      </c>
      <c r="C76" s="115" t="s">
        <v>379</v>
      </c>
      <c r="D76" s="91" t="s">
        <v>80</v>
      </c>
      <c r="E76" s="91">
        <v>1</v>
      </c>
      <c r="F76" s="113"/>
      <c r="G76" s="98"/>
      <c r="H76" s="114"/>
      <c r="I76" s="87"/>
      <c r="J76" s="87"/>
      <c r="K76" s="99"/>
      <c r="L76" s="100"/>
      <c r="M76" s="101"/>
      <c r="N76" s="101"/>
      <c r="O76" s="101"/>
      <c r="P76" s="102"/>
    </row>
    <row r="77" spans="1:16" s="29" customFormat="1" ht="12.75">
      <c r="A77" s="563" t="s">
        <v>784</v>
      </c>
      <c r="B77" s="93" t="s">
        <v>9</v>
      </c>
      <c r="C77" s="115" t="s">
        <v>380</v>
      </c>
      <c r="D77" s="91" t="s">
        <v>80</v>
      </c>
      <c r="E77" s="91">
        <v>1</v>
      </c>
      <c r="F77" s="113"/>
      <c r="G77" s="98"/>
      <c r="H77" s="114"/>
      <c r="I77" s="87"/>
      <c r="J77" s="87"/>
      <c r="K77" s="99"/>
      <c r="L77" s="100"/>
      <c r="M77" s="101"/>
      <c r="N77" s="101"/>
      <c r="O77" s="101"/>
      <c r="P77" s="102"/>
    </row>
    <row r="78" spans="1:16" s="29" customFormat="1" ht="12.75">
      <c r="A78" s="563" t="s">
        <v>785</v>
      </c>
      <c r="B78" s="93" t="s">
        <v>9</v>
      </c>
      <c r="C78" s="115" t="s">
        <v>381</v>
      </c>
      <c r="D78" s="91" t="s">
        <v>80</v>
      </c>
      <c r="E78" s="91">
        <v>4</v>
      </c>
      <c r="F78" s="113"/>
      <c r="G78" s="98"/>
      <c r="H78" s="114"/>
      <c r="I78" s="87"/>
      <c r="J78" s="87"/>
      <c r="K78" s="99"/>
      <c r="L78" s="100"/>
      <c r="M78" s="101"/>
      <c r="N78" s="101"/>
      <c r="O78" s="101"/>
      <c r="P78" s="102"/>
    </row>
    <row r="79" spans="1:16" s="29" customFormat="1" ht="12.75">
      <c r="A79" s="563" t="s">
        <v>786</v>
      </c>
      <c r="B79" s="93" t="s">
        <v>9</v>
      </c>
      <c r="C79" s="115" t="s">
        <v>382</v>
      </c>
      <c r="D79" s="91" t="s">
        <v>80</v>
      </c>
      <c r="E79" s="91">
        <v>24</v>
      </c>
      <c r="F79" s="113"/>
      <c r="G79" s="98"/>
      <c r="H79" s="114"/>
      <c r="I79" s="87"/>
      <c r="J79" s="87"/>
      <c r="K79" s="99"/>
      <c r="L79" s="100"/>
      <c r="M79" s="101"/>
      <c r="N79" s="101"/>
      <c r="O79" s="101"/>
      <c r="P79" s="102"/>
    </row>
    <row r="80" spans="1:16" s="29" customFormat="1" ht="12.75">
      <c r="A80" s="563" t="s">
        <v>787</v>
      </c>
      <c r="B80" s="93" t="s">
        <v>9</v>
      </c>
      <c r="C80" s="115" t="s">
        <v>383</v>
      </c>
      <c r="D80" s="91" t="s">
        <v>80</v>
      </c>
      <c r="E80" s="91">
        <v>1</v>
      </c>
      <c r="F80" s="113"/>
      <c r="G80" s="98"/>
      <c r="H80" s="114"/>
      <c r="I80" s="87"/>
      <c r="J80" s="87"/>
      <c r="K80" s="99"/>
      <c r="L80" s="100"/>
      <c r="M80" s="101"/>
      <c r="N80" s="101"/>
      <c r="O80" s="101"/>
      <c r="P80" s="102"/>
    </row>
    <row r="81" spans="1:16" s="29" customFormat="1" ht="12.75">
      <c r="A81" s="563" t="s">
        <v>788</v>
      </c>
      <c r="B81" s="93" t="s">
        <v>9</v>
      </c>
      <c r="C81" s="115" t="s">
        <v>384</v>
      </c>
      <c r="D81" s="91" t="s">
        <v>80</v>
      </c>
      <c r="E81" s="91">
        <v>1</v>
      </c>
      <c r="F81" s="113"/>
      <c r="G81" s="98"/>
      <c r="H81" s="114"/>
      <c r="I81" s="87"/>
      <c r="J81" s="87"/>
      <c r="K81" s="99"/>
      <c r="L81" s="100"/>
      <c r="M81" s="101"/>
      <c r="N81" s="101"/>
      <c r="O81" s="101"/>
      <c r="P81" s="102"/>
    </row>
    <row r="82" spans="1:16" s="29" customFormat="1" ht="12.75">
      <c r="A82" s="92"/>
      <c r="B82" s="106"/>
      <c r="C82" s="116" t="s">
        <v>386</v>
      </c>
      <c r="D82" s="184"/>
      <c r="E82" s="96"/>
      <c r="F82" s="158"/>
      <c r="G82" s="88"/>
      <c r="H82" s="88"/>
      <c r="I82" s="87">
        <v>0</v>
      </c>
      <c r="J82" s="87">
        <v>0</v>
      </c>
      <c r="K82" s="88"/>
      <c r="L82" s="108">
        <f>SUM(L24:L81)</f>
        <v>0</v>
      </c>
      <c r="M82" s="109">
        <f>SUM(M24:M81)</f>
        <v>0</v>
      </c>
      <c r="N82" s="109">
        <f>SUM(N24:N81)</f>
        <v>0</v>
      </c>
      <c r="O82" s="109">
        <f>SUM(O24:O81)</f>
        <v>0</v>
      </c>
      <c r="P82" s="109">
        <f>SUM(P24:P81)</f>
        <v>0</v>
      </c>
    </row>
    <row r="83" spans="1:16" s="29" customFormat="1" ht="12.75">
      <c r="A83" s="92"/>
      <c r="B83" s="84"/>
      <c r="C83" s="110" t="s">
        <v>388</v>
      </c>
      <c r="D83" s="91"/>
      <c r="E83" s="91"/>
      <c r="F83" s="88"/>
      <c r="G83" s="88"/>
      <c r="H83" s="88"/>
      <c r="I83" s="87">
        <v>0</v>
      </c>
      <c r="J83" s="87">
        <v>0</v>
      </c>
      <c r="K83" s="88"/>
      <c r="L83" s="89"/>
      <c r="M83" s="90"/>
      <c r="N83" s="90"/>
      <c r="O83" s="90"/>
      <c r="P83" s="90"/>
    </row>
    <row r="84" spans="1:16" s="29" customFormat="1" ht="66">
      <c r="A84" s="563" t="s">
        <v>789</v>
      </c>
      <c r="B84" s="93" t="s">
        <v>9</v>
      </c>
      <c r="C84" s="103" t="s">
        <v>397</v>
      </c>
      <c r="D84" s="91" t="s">
        <v>80</v>
      </c>
      <c r="E84" s="112">
        <v>2</v>
      </c>
      <c r="F84" s="104"/>
      <c r="G84" s="98"/>
      <c r="H84" s="114"/>
      <c r="I84" s="87"/>
      <c r="J84" s="87"/>
      <c r="K84" s="99"/>
      <c r="L84" s="100"/>
      <c r="M84" s="101"/>
      <c r="N84" s="101"/>
      <c r="O84" s="101"/>
      <c r="P84" s="102"/>
    </row>
    <row r="85" spans="1:16" s="29" customFormat="1" ht="12.75">
      <c r="A85" s="563" t="s">
        <v>790</v>
      </c>
      <c r="B85" s="93" t="s">
        <v>9</v>
      </c>
      <c r="C85" s="115" t="s">
        <v>389</v>
      </c>
      <c r="D85" s="91" t="s">
        <v>80</v>
      </c>
      <c r="E85" s="91">
        <v>1</v>
      </c>
      <c r="F85" s="113"/>
      <c r="G85" s="98"/>
      <c r="H85" s="114"/>
      <c r="I85" s="87"/>
      <c r="J85" s="87"/>
      <c r="K85" s="99"/>
      <c r="L85" s="100"/>
      <c r="M85" s="101"/>
      <c r="N85" s="101"/>
      <c r="O85" s="101"/>
      <c r="P85" s="102"/>
    </row>
    <row r="86" spans="1:16" s="29" customFormat="1" ht="12.75">
      <c r="A86" s="563" t="s">
        <v>791</v>
      </c>
      <c r="B86" s="93" t="s">
        <v>9</v>
      </c>
      <c r="C86" s="115" t="s">
        <v>390</v>
      </c>
      <c r="D86" s="91" t="s">
        <v>80</v>
      </c>
      <c r="E86" s="91">
        <v>1</v>
      </c>
      <c r="F86" s="113"/>
      <c r="G86" s="98"/>
      <c r="H86" s="114"/>
      <c r="I86" s="87"/>
      <c r="J86" s="87"/>
      <c r="K86" s="99"/>
      <c r="L86" s="100"/>
      <c r="M86" s="101"/>
      <c r="N86" s="101"/>
      <c r="O86" s="101"/>
      <c r="P86" s="102"/>
    </row>
    <row r="87" spans="1:16" s="29" customFormat="1" ht="26.25">
      <c r="A87" s="563" t="s">
        <v>792</v>
      </c>
      <c r="B87" s="93" t="s">
        <v>9</v>
      </c>
      <c r="C87" s="115" t="s">
        <v>391</v>
      </c>
      <c r="D87" s="91" t="s">
        <v>80</v>
      </c>
      <c r="E87" s="91">
        <v>2</v>
      </c>
      <c r="F87" s="113"/>
      <c r="G87" s="98"/>
      <c r="H87" s="114"/>
      <c r="I87" s="87"/>
      <c r="J87" s="87"/>
      <c r="K87" s="99"/>
      <c r="L87" s="100"/>
      <c r="M87" s="101"/>
      <c r="N87" s="101"/>
      <c r="O87" s="101"/>
      <c r="P87" s="102"/>
    </row>
    <row r="88" spans="1:16" s="29" customFormat="1" ht="26.25">
      <c r="A88" s="563" t="s">
        <v>793</v>
      </c>
      <c r="B88" s="93" t="s">
        <v>9</v>
      </c>
      <c r="C88" s="115" t="s">
        <v>395</v>
      </c>
      <c r="D88" s="91" t="s">
        <v>80</v>
      </c>
      <c r="E88" s="91">
        <v>2</v>
      </c>
      <c r="F88" s="113"/>
      <c r="G88" s="98"/>
      <c r="H88" s="114"/>
      <c r="I88" s="87"/>
      <c r="J88" s="87"/>
      <c r="K88" s="99"/>
      <c r="L88" s="100"/>
      <c r="M88" s="101"/>
      <c r="N88" s="101"/>
      <c r="O88" s="101"/>
      <c r="P88" s="102"/>
    </row>
    <row r="89" spans="1:16" s="29" customFormat="1" ht="26.25">
      <c r="A89" s="563" t="s">
        <v>794</v>
      </c>
      <c r="B89" s="93" t="s">
        <v>9</v>
      </c>
      <c r="C89" s="115" t="s">
        <v>394</v>
      </c>
      <c r="D89" s="91" t="s">
        <v>80</v>
      </c>
      <c r="E89" s="91">
        <v>2</v>
      </c>
      <c r="F89" s="113"/>
      <c r="G89" s="98"/>
      <c r="H89" s="114"/>
      <c r="I89" s="87"/>
      <c r="J89" s="87"/>
      <c r="K89" s="99"/>
      <c r="L89" s="100"/>
      <c r="M89" s="101"/>
      <c r="N89" s="101"/>
      <c r="O89" s="101"/>
      <c r="P89" s="102"/>
    </row>
    <row r="90" spans="1:16" s="29" customFormat="1" ht="26.25">
      <c r="A90" s="563" t="s">
        <v>795</v>
      </c>
      <c r="B90" s="93" t="s">
        <v>9</v>
      </c>
      <c r="C90" s="115" t="s">
        <v>393</v>
      </c>
      <c r="D90" s="91" t="s">
        <v>80</v>
      </c>
      <c r="E90" s="91">
        <v>6</v>
      </c>
      <c r="F90" s="113"/>
      <c r="G90" s="98"/>
      <c r="H90" s="114"/>
      <c r="I90" s="87"/>
      <c r="J90" s="87"/>
      <c r="K90" s="99"/>
      <c r="L90" s="100"/>
      <c r="M90" s="101"/>
      <c r="N90" s="101"/>
      <c r="O90" s="101"/>
      <c r="P90" s="102"/>
    </row>
    <row r="91" spans="1:16" s="29" customFormat="1" ht="12.75">
      <c r="A91" s="83"/>
      <c r="B91" s="106"/>
      <c r="C91" s="116" t="s">
        <v>89</v>
      </c>
      <c r="D91" s="184"/>
      <c r="E91" s="96"/>
      <c r="F91" s="90"/>
      <c r="G91" s="88"/>
      <c r="H91" s="88"/>
      <c r="I91" s="87">
        <v>0</v>
      </c>
      <c r="J91" s="87">
        <v>0</v>
      </c>
      <c r="K91" s="88"/>
      <c r="L91" s="108">
        <f>SUM(L84:L90)</f>
        <v>0</v>
      </c>
      <c r="M91" s="248">
        <f>SUM(M84:M90)</f>
        <v>0</v>
      </c>
      <c r="N91" s="248">
        <f>SUM(N84:N90)</f>
        <v>0</v>
      </c>
      <c r="O91" s="248">
        <f>SUM(O84:O90)</f>
        <v>0</v>
      </c>
      <c r="P91" s="248">
        <f>SUM(P84:P90)</f>
        <v>0</v>
      </c>
    </row>
    <row r="92" spans="1:16" s="29" customFormat="1" ht="12.75">
      <c r="A92" s="83"/>
      <c r="B92" s="84"/>
      <c r="C92" s="110" t="s">
        <v>398</v>
      </c>
      <c r="D92" s="91"/>
      <c r="E92" s="91"/>
      <c r="F92" s="88"/>
      <c r="G92" s="88"/>
      <c r="H92" s="88"/>
      <c r="I92" s="87">
        <v>0</v>
      </c>
      <c r="J92" s="111"/>
      <c r="K92" s="88"/>
      <c r="L92" s="89"/>
      <c r="M92" s="90"/>
      <c r="N92" s="90"/>
      <c r="O92" s="90"/>
      <c r="P92" s="90"/>
    </row>
    <row r="93" spans="1:16" s="159" customFormat="1" ht="26.25">
      <c r="A93" s="563" t="s">
        <v>796</v>
      </c>
      <c r="B93" s="154" t="s">
        <v>9</v>
      </c>
      <c r="C93" s="164" t="s">
        <v>385</v>
      </c>
      <c r="D93" s="91" t="s">
        <v>31</v>
      </c>
      <c r="E93" s="96">
        <v>1160</v>
      </c>
      <c r="F93" s="104"/>
      <c r="G93" s="98"/>
      <c r="H93" s="114"/>
      <c r="I93" s="87"/>
      <c r="J93" s="87"/>
      <c r="K93" s="155"/>
      <c r="L93" s="162"/>
      <c r="M93" s="156"/>
      <c r="N93" s="156"/>
      <c r="O93" s="156"/>
      <c r="P93" s="157"/>
    </row>
    <row r="94" spans="1:16" s="159" customFormat="1" ht="26.25" outlineLevel="1">
      <c r="A94" s="139"/>
      <c r="B94" s="161"/>
      <c r="C94" s="158" t="s">
        <v>453</v>
      </c>
      <c r="D94" s="91" t="s">
        <v>31</v>
      </c>
      <c r="E94" s="96">
        <v>1276</v>
      </c>
      <c r="F94" s="113"/>
      <c r="G94" s="98"/>
      <c r="H94" s="114"/>
      <c r="I94" s="87"/>
      <c r="J94" s="87"/>
      <c r="K94" s="155"/>
      <c r="L94" s="162"/>
      <c r="M94" s="156"/>
      <c r="N94" s="156"/>
      <c r="O94" s="156"/>
      <c r="P94" s="157"/>
    </row>
    <row r="95" spans="1:16" s="32" customFormat="1" ht="52.5">
      <c r="A95" s="92">
        <v>72</v>
      </c>
      <c r="B95" s="93" t="s">
        <v>9</v>
      </c>
      <c r="C95" s="55" t="s">
        <v>140</v>
      </c>
      <c r="D95" s="472" t="s">
        <v>45</v>
      </c>
      <c r="E95" s="96">
        <v>243</v>
      </c>
      <c r="F95" s="104"/>
      <c r="G95" s="83"/>
      <c r="H95" s="87"/>
      <c r="I95" s="87"/>
      <c r="J95" s="87"/>
      <c r="K95" s="99"/>
      <c r="L95" s="100"/>
      <c r="M95" s="101"/>
      <c r="N95" s="101"/>
      <c r="O95" s="101"/>
      <c r="P95" s="102"/>
    </row>
    <row r="96" spans="1:16" s="29" customFormat="1" ht="15" outlineLevel="1">
      <c r="A96" s="92"/>
      <c r="B96" s="106"/>
      <c r="C96" s="138" t="s">
        <v>116</v>
      </c>
      <c r="D96" s="472" t="s">
        <v>45</v>
      </c>
      <c r="E96" s="96">
        <v>243</v>
      </c>
      <c r="F96" s="113"/>
      <c r="G96" s="83"/>
      <c r="H96" s="87"/>
      <c r="I96" s="87"/>
      <c r="J96" s="87"/>
      <c r="K96" s="99"/>
      <c r="L96" s="100"/>
      <c r="M96" s="101"/>
      <c r="N96" s="101"/>
      <c r="O96" s="101"/>
      <c r="P96" s="102"/>
    </row>
    <row r="97" spans="1:16" s="29" customFormat="1" ht="26.25" outlineLevel="1">
      <c r="A97" s="92"/>
      <c r="B97" s="106"/>
      <c r="C97" s="223" t="s">
        <v>132</v>
      </c>
      <c r="D97" s="472" t="s">
        <v>45</v>
      </c>
      <c r="E97" s="98">
        <v>291.6</v>
      </c>
      <c r="F97" s="113"/>
      <c r="G97" s="83"/>
      <c r="H97" s="87"/>
      <c r="I97" s="87"/>
      <c r="J97" s="87"/>
      <c r="K97" s="99"/>
      <c r="L97" s="100"/>
      <c r="M97" s="101"/>
      <c r="N97" s="101"/>
      <c r="O97" s="101"/>
      <c r="P97" s="102"/>
    </row>
    <row r="98" spans="1:16" s="159" customFormat="1" ht="26.25" outlineLevel="1">
      <c r="A98" s="139"/>
      <c r="B98" s="161"/>
      <c r="C98" s="158" t="s">
        <v>454</v>
      </c>
      <c r="D98" s="91" t="s">
        <v>42</v>
      </c>
      <c r="E98" s="98">
        <v>255.15</v>
      </c>
      <c r="F98" s="104"/>
      <c r="G98" s="98"/>
      <c r="H98" s="114"/>
      <c r="I98" s="87"/>
      <c r="J98" s="87"/>
      <c r="K98" s="155"/>
      <c r="L98" s="162"/>
      <c r="M98" s="156"/>
      <c r="N98" s="156"/>
      <c r="O98" s="156"/>
      <c r="P98" s="157"/>
    </row>
    <row r="99" spans="1:16" s="29" customFormat="1" ht="12.75" outlineLevel="1">
      <c r="A99" s="92"/>
      <c r="B99" s="106"/>
      <c r="C99" s="138" t="s">
        <v>97</v>
      </c>
      <c r="D99" s="472" t="s">
        <v>4</v>
      </c>
      <c r="E99" s="98">
        <v>1</v>
      </c>
      <c r="F99" s="113"/>
      <c r="G99" s="83"/>
      <c r="H99" s="87"/>
      <c r="I99" s="87"/>
      <c r="J99" s="87"/>
      <c r="K99" s="99"/>
      <c r="L99" s="100"/>
      <c r="M99" s="101"/>
      <c r="N99" s="101"/>
      <c r="O99" s="101"/>
      <c r="P99" s="102"/>
    </row>
    <row r="100" spans="1:16" s="29" customFormat="1" ht="26.25">
      <c r="A100" s="92">
        <v>73</v>
      </c>
      <c r="B100" s="93" t="s">
        <v>9</v>
      </c>
      <c r="C100" s="103" t="s">
        <v>141</v>
      </c>
      <c r="D100" s="472" t="s">
        <v>45</v>
      </c>
      <c r="E100" s="96">
        <v>243</v>
      </c>
      <c r="F100" s="104"/>
      <c r="G100" s="83"/>
      <c r="H100" s="87"/>
      <c r="I100" s="87"/>
      <c r="J100" s="87"/>
      <c r="K100" s="99"/>
      <c r="L100" s="100"/>
      <c r="M100" s="101"/>
      <c r="N100" s="101"/>
      <c r="O100" s="101"/>
      <c r="P100" s="102"/>
    </row>
    <row r="101" spans="1:16" s="29" customFormat="1" ht="12.75" outlineLevel="1">
      <c r="A101" s="92"/>
      <c r="B101" s="135"/>
      <c r="C101" s="222" t="s">
        <v>127</v>
      </c>
      <c r="D101" s="524" t="s">
        <v>32</v>
      </c>
      <c r="E101" s="525">
        <v>145.8</v>
      </c>
      <c r="F101" s="113"/>
      <c r="G101" s="83"/>
      <c r="H101" s="87"/>
      <c r="I101" s="87"/>
      <c r="J101" s="87"/>
      <c r="K101" s="99"/>
      <c r="L101" s="100"/>
      <c r="M101" s="101"/>
      <c r="N101" s="101"/>
      <c r="O101" s="101"/>
      <c r="P101" s="102"/>
    </row>
    <row r="102" spans="1:16" s="32" customFormat="1" ht="12.75" outlineLevel="1">
      <c r="A102" s="177"/>
      <c r="B102" s="177"/>
      <c r="C102" s="222" t="s">
        <v>128</v>
      </c>
      <c r="D102" s="524" t="s">
        <v>32</v>
      </c>
      <c r="E102" s="525">
        <v>170.1</v>
      </c>
      <c r="F102" s="113"/>
      <c r="G102" s="83"/>
      <c r="H102" s="87"/>
      <c r="I102" s="87"/>
      <c r="J102" s="87"/>
      <c r="K102" s="99"/>
      <c r="L102" s="100"/>
      <c r="M102" s="101"/>
      <c r="N102" s="101"/>
      <c r="O102" s="101"/>
      <c r="P102" s="102"/>
    </row>
    <row r="103" spans="1:16" s="32" customFormat="1" ht="12.75" outlineLevel="1">
      <c r="A103" s="177"/>
      <c r="B103" s="177"/>
      <c r="C103" s="222" t="s">
        <v>129</v>
      </c>
      <c r="D103" s="524" t="s">
        <v>31</v>
      </c>
      <c r="E103" s="525">
        <v>413.1</v>
      </c>
      <c r="F103" s="113"/>
      <c r="G103" s="83"/>
      <c r="H103" s="87"/>
      <c r="I103" s="87"/>
      <c r="J103" s="87"/>
      <c r="K103" s="99"/>
      <c r="L103" s="100"/>
      <c r="M103" s="101"/>
      <c r="N103" s="101"/>
      <c r="O103" s="101"/>
      <c r="P103" s="102"/>
    </row>
    <row r="104" spans="1:16" s="29" customFormat="1" ht="15" outlineLevel="1">
      <c r="A104" s="92"/>
      <c r="B104" s="135"/>
      <c r="C104" s="222" t="s">
        <v>130</v>
      </c>
      <c r="D104" s="526" t="s">
        <v>131</v>
      </c>
      <c r="E104" s="525">
        <v>7.29</v>
      </c>
      <c r="F104" s="104"/>
      <c r="G104" s="83"/>
      <c r="H104" s="87"/>
      <c r="I104" s="87"/>
      <c r="J104" s="87"/>
      <c r="K104" s="99"/>
      <c r="L104" s="100"/>
      <c r="M104" s="101"/>
      <c r="N104" s="101"/>
      <c r="O104" s="101"/>
      <c r="P104" s="102"/>
    </row>
    <row r="105" spans="1:16" s="29" customFormat="1" ht="12.75" outlineLevel="1">
      <c r="A105" s="92"/>
      <c r="B105" s="135"/>
      <c r="C105" s="88" t="s">
        <v>113</v>
      </c>
      <c r="D105" s="91" t="s">
        <v>31</v>
      </c>
      <c r="E105" s="98">
        <v>2673</v>
      </c>
      <c r="F105" s="104"/>
      <c r="G105" s="83"/>
      <c r="H105" s="87"/>
      <c r="I105" s="87"/>
      <c r="J105" s="87"/>
      <c r="K105" s="99"/>
      <c r="L105" s="100"/>
      <c r="M105" s="101"/>
      <c r="N105" s="101"/>
      <c r="O105" s="101"/>
      <c r="P105" s="102"/>
    </row>
    <row r="106" spans="1:16" s="29" customFormat="1" ht="15">
      <c r="A106" s="92">
        <v>74</v>
      </c>
      <c r="B106" s="93" t="s">
        <v>9</v>
      </c>
      <c r="C106" s="103" t="s">
        <v>114</v>
      </c>
      <c r="D106" s="91" t="s">
        <v>42</v>
      </c>
      <c r="E106" s="96">
        <v>243</v>
      </c>
      <c r="F106" s="56"/>
      <c r="G106" s="83"/>
      <c r="H106" s="87"/>
      <c r="I106" s="87"/>
      <c r="J106" s="87"/>
      <c r="K106" s="99"/>
      <c r="L106" s="100"/>
      <c r="M106" s="101"/>
      <c r="N106" s="101"/>
      <c r="O106" s="101"/>
      <c r="P106" s="102"/>
    </row>
    <row r="107" spans="1:16" s="29" customFormat="1" ht="12.75" outlineLevel="1">
      <c r="A107" s="92"/>
      <c r="B107" s="135"/>
      <c r="C107" s="88" t="s">
        <v>115</v>
      </c>
      <c r="D107" s="91" t="s">
        <v>91</v>
      </c>
      <c r="E107" s="96">
        <v>36.5</v>
      </c>
      <c r="F107" s="56"/>
      <c r="G107" s="83"/>
      <c r="H107" s="87"/>
      <c r="I107" s="87"/>
      <c r="J107" s="87"/>
      <c r="K107" s="99"/>
      <c r="L107" s="100"/>
      <c r="M107" s="101"/>
      <c r="N107" s="101"/>
      <c r="O107" s="101"/>
      <c r="P107" s="102"/>
    </row>
    <row r="108" spans="1:16" s="29" customFormat="1" ht="26.25">
      <c r="A108" s="92">
        <v>75</v>
      </c>
      <c r="B108" s="93" t="s">
        <v>9</v>
      </c>
      <c r="C108" s="103" t="s">
        <v>170</v>
      </c>
      <c r="D108" s="91" t="s">
        <v>42</v>
      </c>
      <c r="E108" s="96">
        <v>243</v>
      </c>
      <c r="F108" s="56"/>
      <c r="G108" s="83"/>
      <c r="H108" s="87"/>
      <c r="I108" s="87"/>
      <c r="J108" s="87"/>
      <c r="K108" s="99"/>
      <c r="L108" s="100"/>
      <c r="M108" s="101"/>
      <c r="N108" s="101"/>
      <c r="O108" s="101"/>
      <c r="P108" s="102"/>
    </row>
    <row r="109" spans="1:16" s="29" customFormat="1" ht="26.25">
      <c r="A109" s="92"/>
      <c r="B109" s="135"/>
      <c r="C109" s="88" t="s">
        <v>455</v>
      </c>
      <c r="D109" s="91" t="s">
        <v>91</v>
      </c>
      <c r="E109" s="96">
        <v>72.9</v>
      </c>
      <c r="F109" s="97"/>
      <c r="G109" s="83"/>
      <c r="H109" s="87"/>
      <c r="I109" s="87"/>
      <c r="J109" s="87"/>
      <c r="K109" s="99"/>
      <c r="L109" s="100"/>
      <c r="M109" s="101"/>
      <c r="N109" s="101"/>
      <c r="O109" s="101"/>
      <c r="P109" s="102"/>
    </row>
    <row r="110" spans="1:16" s="159" customFormat="1" ht="12.75">
      <c r="A110" s="139">
        <v>76</v>
      </c>
      <c r="B110" s="154" t="s">
        <v>9</v>
      </c>
      <c r="C110" s="164" t="s">
        <v>142</v>
      </c>
      <c r="D110" s="91" t="s">
        <v>31</v>
      </c>
      <c r="E110" s="104">
        <v>350.44</v>
      </c>
      <c r="F110" s="104"/>
      <c r="G110" s="98"/>
      <c r="H110" s="114"/>
      <c r="I110" s="87"/>
      <c r="J110" s="87"/>
      <c r="K110" s="155"/>
      <c r="L110" s="162"/>
      <c r="M110" s="156"/>
      <c r="N110" s="156"/>
      <c r="O110" s="156"/>
      <c r="P110" s="157"/>
    </row>
    <row r="111" spans="1:16" s="159" customFormat="1" ht="12.75" outlineLevel="1">
      <c r="A111" s="139"/>
      <c r="B111" s="161"/>
      <c r="C111" s="158" t="s">
        <v>94</v>
      </c>
      <c r="D111" s="91" t="s">
        <v>31</v>
      </c>
      <c r="E111" s="522">
        <v>385.48</v>
      </c>
      <c r="F111" s="104"/>
      <c r="G111" s="98"/>
      <c r="H111" s="114"/>
      <c r="I111" s="87"/>
      <c r="J111" s="87"/>
      <c r="K111" s="155"/>
      <c r="L111" s="162"/>
      <c r="M111" s="156"/>
      <c r="N111" s="156"/>
      <c r="O111" s="156"/>
      <c r="P111" s="157"/>
    </row>
    <row r="112" spans="1:16" s="159" customFormat="1" ht="12.75" outlineLevel="1">
      <c r="A112" s="139"/>
      <c r="B112" s="161"/>
      <c r="C112" s="158" t="s">
        <v>93</v>
      </c>
      <c r="D112" s="91" t="s">
        <v>4</v>
      </c>
      <c r="E112" s="91">
        <v>1</v>
      </c>
      <c r="F112" s="104"/>
      <c r="G112" s="98"/>
      <c r="H112" s="114"/>
      <c r="I112" s="87"/>
      <c r="J112" s="87"/>
      <c r="K112" s="155"/>
      <c r="L112" s="162"/>
      <c r="M112" s="156"/>
      <c r="N112" s="156"/>
      <c r="O112" s="156"/>
      <c r="P112" s="157"/>
    </row>
    <row r="113" spans="1:16" s="29" customFormat="1" ht="12.75">
      <c r="A113" s="83"/>
      <c r="B113" s="106"/>
      <c r="C113" s="116" t="s">
        <v>169</v>
      </c>
      <c r="D113" s="184"/>
      <c r="E113" s="96"/>
      <c r="F113" s="88"/>
      <c r="G113" s="88"/>
      <c r="H113" s="88"/>
      <c r="I113" s="87">
        <v>0</v>
      </c>
      <c r="J113" s="87">
        <v>0</v>
      </c>
      <c r="K113" s="88"/>
      <c r="L113" s="108">
        <f>SUM(L93:L112)</f>
        <v>0</v>
      </c>
      <c r="M113" s="109">
        <f>SUM(M93:M112)</f>
        <v>0</v>
      </c>
      <c r="N113" s="109">
        <f>SUM(N93:N112)</f>
        <v>0</v>
      </c>
      <c r="O113" s="109">
        <f>SUM(O93:O112)</f>
        <v>0</v>
      </c>
      <c r="P113" s="109">
        <f>SUM(P93:P112)</f>
        <v>0</v>
      </c>
    </row>
    <row r="114" spans="1:16" s="29" customFormat="1" ht="12.75">
      <c r="A114" s="83"/>
      <c r="B114" s="84"/>
      <c r="C114" s="110" t="s">
        <v>797</v>
      </c>
      <c r="D114" s="91"/>
      <c r="E114" s="91"/>
      <c r="F114" s="88"/>
      <c r="G114" s="88"/>
      <c r="H114" s="88"/>
      <c r="I114" s="87">
        <v>0</v>
      </c>
      <c r="J114" s="87">
        <v>0</v>
      </c>
      <c r="K114" s="88"/>
      <c r="L114" s="89"/>
      <c r="M114" s="90"/>
      <c r="N114" s="90"/>
      <c r="O114" s="90"/>
      <c r="P114" s="90"/>
    </row>
    <row r="115" spans="1:16" s="29" customFormat="1" ht="39">
      <c r="A115" s="92">
        <v>78</v>
      </c>
      <c r="B115" s="93" t="s">
        <v>9</v>
      </c>
      <c r="C115" s="103" t="s">
        <v>392</v>
      </c>
      <c r="D115" s="91" t="s">
        <v>80</v>
      </c>
      <c r="E115" s="112">
        <v>3</v>
      </c>
      <c r="F115" s="104"/>
      <c r="G115" s="98"/>
      <c r="H115" s="114"/>
      <c r="I115" s="87"/>
      <c r="J115" s="87"/>
      <c r="K115" s="99"/>
      <c r="L115" s="100"/>
      <c r="M115" s="101"/>
      <c r="N115" s="101"/>
      <c r="O115" s="101"/>
      <c r="P115" s="102"/>
    </row>
    <row r="116" spans="1:16" s="29" customFormat="1" ht="12.75">
      <c r="A116" s="83"/>
      <c r="B116" s="106"/>
      <c r="C116" s="116" t="s">
        <v>164</v>
      </c>
      <c r="D116" s="184"/>
      <c r="E116" s="96"/>
      <c r="F116" s="90"/>
      <c r="G116" s="88"/>
      <c r="H116" s="88"/>
      <c r="I116" s="87">
        <v>0</v>
      </c>
      <c r="J116" s="87">
        <v>0</v>
      </c>
      <c r="K116" s="88"/>
      <c r="L116" s="108">
        <f>SUM(L115:L115)</f>
        <v>0</v>
      </c>
      <c r="M116" s="109">
        <f>SUM(M115:M115)</f>
        <v>0</v>
      </c>
      <c r="N116" s="109">
        <f>SUM(N115:N115)</f>
        <v>0</v>
      </c>
      <c r="O116" s="109">
        <f>SUM(O115:O115)</f>
        <v>0</v>
      </c>
      <c r="P116" s="109">
        <f>SUM(P115:P115)</f>
        <v>0</v>
      </c>
    </row>
    <row r="117" spans="1:16" s="31" customFormat="1" ht="12.75">
      <c r="A117" s="118"/>
      <c r="B117" s="119"/>
      <c r="C117" s="120"/>
      <c r="D117" s="118"/>
      <c r="E117" s="118"/>
      <c r="F117" s="118"/>
      <c r="G117" s="118"/>
      <c r="H117" s="118"/>
      <c r="I117" s="118"/>
      <c r="J117" s="118"/>
      <c r="K117" s="118"/>
      <c r="L117" s="121"/>
      <c r="M117" s="397"/>
      <c r="N117" s="397"/>
      <c r="O117" s="397"/>
      <c r="P117" s="397"/>
    </row>
    <row r="118" spans="1:16" s="31" customFormat="1" ht="12.75">
      <c r="A118" s="83"/>
      <c r="B118" s="123"/>
      <c r="C118" s="124"/>
      <c r="D118" s="54"/>
      <c r="E118" s="54"/>
      <c r="F118" s="55"/>
      <c r="G118" s="55"/>
      <c r="H118" s="55"/>
      <c r="I118" s="55"/>
      <c r="J118" s="125" t="s">
        <v>139</v>
      </c>
      <c r="K118" s="55"/>
      <c r="L118" s="126">
        <f>L22+L82+L91+I101+L113+L116</f>
        <v>0</v>
      </c>
      <c r="M118" s="126">
        <f>M22+M82+M91+J101+M113+M116</f>
        <v>0</v>
      </c>
      <c r="N118" s="126">
        <f>N22+N82+N91+K101+N113+N116</f>
        <v>0</v>
      </c>
      <c r="O118" s="126">
        <f>O22+O82+O91+L101+O113+O116</f>
        <v>0</v>
      </c>
      <c r="P118" s="126">
        <f>P22+P82+P91+M101+P113+P116</f>
        <v>0</v>
      </c>
    </row>
    <row r="119" spans="1:16" s="68" customFormat="1" ht="12.75">
      <c r="A119" s="33"/>
      <c r="B119" s="69"/>
      <c r="C119" s="70"/>
      <c r="D119" s="35"/>
      <c r="E119" s="35"/>
      <c r="F119" s="36"/>
      <c r="G119" s="36"/>
      <c r="H119" s="36"/>
      <c r="I119" s="35"/>
      <c r="J119" s="42"/>
      <c r="K119" s="36"/>
      <c r="L119" s="37"/>
      <c r="M119" s="250"/>
      <c r="N119" s="250"/>
      <c r="O119" s="250"/>
      <c r="P119" s="250"/>
    </row>
    <row r="120" spans="1:16" s="71" customFormat="1" ht="12.75">
      <c r="A120" s="39"/>
      <c r="B120" s="67"/>
      <c r="C120" s="34"/>
      <c r="D120" s="40"/>
      <c r="E120" s="40"/>
      <c r="F120" s="4"/>
      <c r="G120" s="4"/>
      <c r="H120" s="4"/>
      <c r="I120" s="40"/>
      <c r="J120" s="4"/>
      <c r="K120" s="4"/>
      <c r="L120" s="41"/>
      <c r="M120" s="4"/>
      <c r="N120" s="4"/>
      <c r="O120" s="42"/>
      <c r="P120" s="43"/>
    </row>
    <row r="121" spans="1:16" s="32" customFormat="1" ht="13.5">
      <c r="A121" s="1"/>
      <c r="B121" s="14"/>
      <c r="C121" s="46" t="s">
        <v>41</v>
      </c>
      <c r="D121" s="46"/>
      <c r="E121" s="2"/>
      <c r="F121" s="4"/>
      <c r="G121" s="2"/>
      <c r="H121" s="2"/>
      <c r="I121" s="46"/>
      <c r="J121" s="2"/>
      <c r="K121" s="2"/>
      <c r="L121" s="2"/>
      <c r="M121" s="46"/>
      <c r="N121" s="2"/>
      <c r="O121" s="31"/>
      <c r="P121" s="2"/>
    </row>
    <row r="122" spans="1:16" s="32" customFormat="1" ht="12.75">
      <c r="A122" s="1"/>
      <c r="B122" s="14"/>
      <c r="C122" s="2" t="s">
        <v>719</v>
      </c>
      <c r="D122" s="2"/>
      <c r="E122" s="2"/>
      <c r="F122" s="4"/>
      <c r="G122" s="2"/>
      <c r="H122" s="2"/>
      <c r="I122" s="2"/>
      <c r="J122" s="2"/>
      <c r="K122" s="2"/>
      <c r="L122" s="2"/>
      <c r="M122" s="31"/>
      <c r="N122" s="2"/>
      <c r="O122" s="31"/>
      <c r="P122" s="2"/>
    </row>
    <row r="123" spans="13:15" ht="12.75">
      <c r="M123" s="31"/>
      <c r="O123" s="31"/>
    </row>
    <row r="124" spans="13:15" ht="12.75">
      <c r="M124" s="31"/>
      <c r="O124" s="31"/>
    </row>
    <row r="125" spans="13:15" ht="12.75">
      <c r="M125" s="31"/>
      <c r="O125" s="31"/>
    </row>
    <row r="126" spans="13:15" ht="12.75">
      <c r="M126" s="31"/>
      <c r="O126" s="31"/>
    </row>
    <row r="127" spans="13:15" ht="12.75">
      <c r="M127" s="31"/>
      <c r="O127" s="31"/>
    </row>
    <row r="128" spans="13:15" ht="12.75">
      <c r="M128" s="31"/>
      <c r="O128" s="31"/>
    </row>
    <row r="129" spans="13:15" ht="12.75">
      <c r="M129" s="31"/>
      <c r="O129" s="31"/>
    </row>
    <row r="130" spans="13:15" ht="12.75">
      <c r="M130" s="31"/>
      <c r="O130" s="31"/>
    </row>
    <row r="131" spans="13:15" ht="12.75">
      <c r="M131" s="31"/>
      <c r="O131" s="31"/>
    </row>
    <row r="132" spans="13:15" ht="12.75">
      <c r="M132" s="31"/>
      <c r="O132" s="31"/>
    </row>
    <row r="133" spans="13:15" ht="12.75">
      <c r="M133" s="31"/>
      <c r="O133" s="31"/>
    </row>
    <row r="134" spans="13:15" ht="12.75">
      <c r="M134" s="31"/>
      <c r="O134" s="31"/>
    </row>
    <row r="135" spans="13:15" ht="12.75">
      <c r="M135" s="31"/>
      <c r="O135" s="31"/>
    </row>
    <row r="136" spans="13:15" ht="12.75">
      <c r="M136" s="31"/>
      <c r="O136" s="31"/>
    </row>
    <row r="137" spans="13:15" ht="12.75">
      <c r="M137" s="31"/>
      <c r="O137" s="31"/>
    </row>
    <row r="138" spans="13:15" ht="12.75">
      <c r="M138" s="31"/>
      <c r="O138" s="31"/>
    </row>
    <row r="139" spans="13:15" ht="12.75">
      <c r="M139" s="31"/>
      <c r="O139" s="31"/>
    </row>
    <row r="140" spans="13:15" ht="12.75">
      <c r="M140" s="31"/>
      <c r="O140" s="31"/>
    </row>
    <row r="141" spans="13:15" ht="12.75">
      <c r="M141" s="31"/>
      <c r="O141" s="31"/>
    </row>
    <row r="142" spans="13:15" ht="12.75">
      <c r="M142" s="31"/>
      <c r="O142" s="31"/>
    </row>
    <row r="143" spans="13:15" ht="12.75">
      <c r="M143" s="31"/>
      <c r="O143" s="31"/>
    </row>
    <row r="144" spans="13:15" ht="12.75">
      <c r="M144" s="31"/>
      <c r="O144" s="31"/>
    </row>
    <row r="145" spans="13:15" ht="12.75">
      <c r="M145" s="31"/>
      <c r="O145" s="31"/>
    </row>
    <row r="146" spans="13:15" ht="12.75">
      <c r="M146" s="31"/>
      <c r="O146" s="31"/>
    </row>
    <row r="147" spans="13:15" ht="12.75">
      <c r="M147" s="31"/>
      <c r="O147" s="31"/>
    </row>
    <row r="148" spans="13:15" ht="12.75">
      <c r="M148" s="31"/>
      <c r="O148" s="31"/>
    </row>
    <row r="149" spans="13:15" ht="12.75">
      <c r="M149" s="31"/>
      <c r="O149" s="31"/>
    </row>
    <row r="150" spans="13:15" ht="12.75">
      <c r="M150" s="31"/>
      <c r="O150" s="31"/>
    </row>
    <row r="151" spans="13:15" ht="12.75">
      <c r="M151" s="31"/>
      <c r="O151" s="31"/>
    </row>
    <row r="152" spans="13:15" ht="12.75">
      <c r="M152" s="31"/>
      <c r="O152" s="31"/>
    </row>
  </sheetData>
  <sheetProtection/>
  <mergeCells count="22">
    <mergeCell ref="C3:P3"/>
    <mergeCell ref="C4:P4"/>
    <mergeCell ref="C5:P5"/>
    <mergeCell ref="C6:P6"/>
    <mergeCell ref="C7:P7"/>
    <mergeCell ref="L12:P12"/>
    <mergeCell ref="O13:O14"/>
    <mergeCell ref="P13:P14"/>
    <mergeCell ref="D13:D14"/>
    <mergeCell ref="E13:E14"/>
    <mergeCell ref="M13:M14"/>
    <mergeCell ref="N13:N14"/>
    <mergeCell ref="L13:L14"/>
    <mergeCell ref="I13:I14"/>
    <mergeCell ref="J13:J14"/>
    <mergeCell ref="A12:A14"/>
    <mergeCell ref="B12:B14"/>
    <mergeCell ref="D12:K12"/>
    <mergeCell ref="G13:G14"/>
    <mergeCell ref="K13:K14"/>
    <mergeCell ref="F13:F14"/>
    <mergeCell ref="H13:H14"/>
  </mergeCells>
  <printOptions horizontalCentered="1"/>
  <pageMargins left="0" right="0" top="0.7874015748031497" bottom="0.7874015748031497" header="0.31496062992125984" footer="0.31496062992125984"/>
  <pageSetup horizontalDpi="600" verticalDpi="600" orientation="landscape" paperSize="9" scale="8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92D050"/>
  </sheetPr>
  <dimension ref="A1:P162"/>
  <sheetViews>
    <sheetView showZeros="0" zoomScale="90" zoomScaleNormal="90" zoomScaleSheetLayoutView="100" zoomScalePageLayoutView="0" workbookViewId="0" topLeftCell="A130">
      <selection activeCell="C72" sqref="C72"/>
    </sheetView>
  </sheetViews>
  <sheetFormatPr defaultColWidth="9.140625" defaultRowHeight="12.75" outlineLevelRow="1"/>
  <cols>
    <col min="1" max="1" width="4.8515625" style="259" customWidth="1"/>
    <col min="2" max="2" width="7.140625" style="260" customWidth="1"/>
    <col min="3" max="3" width="42.57421875" style="261" customWidth="1"/>
    <col min="4" max="4" width="6.28125" style="261" customWidth="1"/>
    <col min="5" max="5" width="9.00390625" style="262" customWidth="1"/>
    <col min="6" max="6" width="6.8515625" style="263" customWidth="1"/>
    <col min="7" max="7" width="7.7109375" style="261" customWidth="1" collapsed="1"/>
    <col min="8" max="8" width="7.7109375" style="261" customWidth="1"/>
    <col min="9" max="9" width="9.140625" style="261" customWidth="1"/>
    <col min="10" max="10" width="10.140625" style="261" customWidth="1"/>
    <col min="11" max="11" width="9.28125" style="261" customWidth="1"/>
    <col min="12" max="12" width="7.7109375" style="264" customWidth="1"/>
    <col min="13" max="13" width="11.00390625" style="261" customWidth="1"/>
    <col min="14" max="14" width="11.140625" style="261" customWidth="1"/>
    <col min="15" max="15" width="10.421875" style="261" customWidth="1"/>
    <col min="16" max="16" width="10.8515625" style="261" customWidth="1"/>
    <col min="17" max="16384" width="9.140625" style="261" customWidth="1"/>
  </cols>
  <sheetData>
    <row r="1" ht="13.5" outlineLevel="1">
      <c r="P1" s="265"/>
    </row>
    <row r="2" spans="6:16" ht="15">
      <c r="F2" s="564"/>
      <c r="G2" s="556"/>
      <c r="H2" s="558" t="s">
        <v>66</v>
      </c>
      <c r="I2" s="556"/>
      <c r="J2" s="565"/>
      <c r="M2" s="266"/>
      <c r="N2" s="266"/>
      <c r="O2" s="267"/>
      <c r="P2" s="268"/>
    </row>
    <row r="3" spans="6:10" ht="15">
      <c r="F3" s="564"/>
      <c r="G3" s="556"/>
      <c r="H3" s="559" t="s">
        <v>161</v>
      </c>
      <c r="I3" s="556"/>
      <c r="J3" s="565"/>
    </row>
    <row r="4" spans="1:16" s="540" customFormat="1" ht="12.75">
      <c r="A4" s="553" t="s">
        <v>709</v>
      </c>
      <c r="B4" s="539"/>
      <c r="C4" s="604" t="s">
        <v>716</v>
      </c>
      <c r="D4" s="604"/>
      <c r="E4" s="604"/>
      <c r="F4" s="604"/>
      <c r="G4" s="604"/>
      <c r="H4" s="604"/>
      <c r="I4" s="604"/>
      <c r="J4" s="604"/>
      <c r="K4" s="604"/>
      <c r="L4" s="604"/>
      <c r="M4" s="604"/>
      <c r="N4" s="604"/>
      <c r="O4" s="604"/>
      <c r="P4" s="604"/>
    </row>
    <row r="5" spans="1:16" s="540" customFormat="1" ht="12.75">
      <c r="A5" s="538" t="s">
        <v>724</v>
      </c>
      <c r="B5" s="541"/>
      <c r="C5" s="605" t="s">
        <v>715</v>
      </c>
      <c r="D5" s="605"/>
      <c r="E5" s="605"/>
      <c r="F5" s="605"/>
      <c r="G5" s="605"/>
      <c r="H5" s="605"/>
      <c r="I5" s="605"/>
      <c r="J5" s="605"/>
      <c r="K5" s="605"/>
      <c r="L5" s="605"/>
      <c r="M5" s="605"/>
      <c r="N5" s="605"/>
      <c r="O5" s="605"/>
      <c r="P5" s="605"/>
    </row>
    <row r="6" spans="1:16" s="540" customFormat="1" ht="12.75">
      <c r="A6" s="538" t="s">
        <v>710</v>
      </c>
      <c r="B6" s="546"/>
      <c r="C6" s="606" t="s">
        <v>717</v>
      </c>
      <c r="D6" s="606"/>
      <c r="E6" s="606"/>
      <c r="F6" s="606"/>
      <c r="G6" s="606"/>
      <c r="H6" s="606"/>
      <c r="I6" s="606"/>
      <c r="J6" s="606"/>
      <c r="K6" s="606"/>
      <c r="L6" s="606"/>
      <c r="M6" s="606"/>
      <c r="N6" s="606"/>
      <c r="O6" s="606"/>
      <c r="P6" s="606"/>
    </row>
    <row r="7" spans="1:16" s="540" customFormat="1" ht="12.75">
      <c r="A7" s="538" t="s">
        <v>711</v>
      </c>
      <c r="B7" s="541"/>
      <c r="C7" s="605" t="s">
        <v>715</v>
      </c>
      <c r="D7" s="605"/>
      <c r="E7" s="605"/>
      <c r="F7" s="605"/>
      <c r="G7" s="605"/>
      <c r="H7" s="605"/>
      <c r="I7" s="605"/>
      <c r="J7" s="605"/>
      <c r="K7" s="605"/>
      <c r="L7" s="605"/>
      <c r="M7" s="605"/>
      <c r="N7" s="605"/>
      <c r="O7" s="605"/>
      <c r="P7" s="605"/>
    </row>
    <row r="8" spans="1:16" s="544" customFormat="1" ht="12.75">
      <c r="A8" s="543" t="s">
        <v>712</v>
      </c>
      <c r="B8" s="542"/>
      <c r="C8" s="605" t="s">
        <v>809</v>
      </c>
      <c r="D8" s="605"/>
      <c r="E8" s="605"/>
      <c r="F8" s="605"/>
      <c r="G8" s="605"/>
      <c r="H8" s="605"/>
      <c r="I8" s="605"/>
      <c r="J8" s="605"/>
      <c r="K8" s="605"/>
      <c r="L8" s="605"/>
      <c r="M8" s="605"/>
      <c r="N8" s="605"/>
      <c r="O8" s="605"/>
      <c r="P8" s="605"/>
    </row>
    <row r="9" s="2" customFormat="1" ht="13.5">
      <c r="A9" s="51"/>
    </row>
    <row r="10" spans="2:3" s="2" customFormat="1" ht="12.75">
      <c r="B10" s="545" t="s">
        <v>713</v>
      </c>
      <c r="C10" s="49"/>
    </row>
    <row r="11" spans="1:16" s="2" customFormat="1" ht="12.75">
      <c r="A11" s="13"/>
      <c r="B11" s="14"/>
      <c r="C11" s="11"/>
      <c r="D11" s="12"/>
      <c r="F11" s="4"/>
      <c r="N11" s="9" t="s">
        <v>21</v>
      </c>
      <c r="O11" s="15"/>
      <c r="P11" s="2" t="s">
        <v>79</v>
      </c>
    </row>
    <row r="12" spans="1:16" s="271" customFormat="1" ht="14.25">
      <c r="A12" s="270"/>
      <c r="B12" s="260"/>
      <c r="E12" s="272"/>
      <c r="F12" s="273"/>
      <c r="L12" s="274"/>
      <c r="P12" s="275"/>
    </row>
    <row r="13" spans="1:16" s="567" customFormat="1" ht="11.25">
      <c r="A13" s="635" t="s">
        <v>8</v>
      </c>
      <c r="B13" s="638" t="s">
        <v>22</v>
      </c>
      <c r="C13" s="566"/>
      <c r="D13" s="641" t="s">
        <v>23</v>
      </c>
      <c r="E13" s="642"/>
      <c r="F13" s="642"/>
      <c r="G13" s="642"/>
      <c r="H13" s="642"/>
      <c r="I13" s="642"/>
      <c r="J13" s="642"/>
      <c r="K13" s="643"/>
      <c r="L13" s="641" t="s">
        <v>24</v>
      </c>
      <c r="M13" s="642"/>
      <c r="N13" s="642"/>
      <c r="O13" s="642"/>
      <c r="P13" s="643"/>
    </row>
    <row r="14" spans="1:16" s="567" customFormat="1" ht="11.25">
      <c r="A14" s="636"/>
      <c r="B14" s="639"/>
      <c r="C14" s="568" t="s">
        <v>25</v>
      </c>
      <c r="D14" s="644" t="s">
        <v>26</v>
      </c>
      <c r="E14" s="631" t="s">
        <v>27</v>
      </c>
      <c r="F14" s="631" t="s">
        <v>28</v>
      </c>
      <c r="G14" s="631" t="s">
        <v>138</v>
      </c>
      <c r="H14" s="631" t="s">
        <v>75</v>
      </c>
      <c r="I14" s="631" t="s">
        <v>136</v>
      </c>
      <c r="J14" s="631" t="s">
        <v>76</v>
      </c>
      <c r="K14" s="646" t="s">
        <v>77</v>
      </c>
      <c r="L14" s="631" t="s">
        <v>29</v>
      </c>
      <c r="M14" s="631" t="s">
        <v>75</v>
      </c>
      <c r="N14" s="631" t="s">
        <v>136</v>
      </c>
      <c r="O14" s="631" t="s">
        <v>76</v>
      </c>
      <c r="P14" s="633" t="s">
        <v>78</v>
      </c>
    </row>
    <row r="15" spans="1:16" s="567" customFormat="1" ht="46.5" customHeight="1">
      <c r="A15" s="637"/>
      <c r="B15" s="640"/>
      <c r="C15" s="569"/>
      <c r="D15" s="645"/>
      <c r="E15" s="632"/>
      <c r="F15" s="632"/>
      <c r="G15" s="632"/>
      <c r="H15" s="632"/>
      <c r="I15" s="632"/>
      <c r="J15" s="632"/>
      <c r="K15" s="647"/>
      <c r="L15" s="632"/>
      <c r="M15" s="632"/>
      <c r="N15" s="632"/>
      <c r="O15" s="632"/>
      <c r="P15" s="634"/>
    </row>
    <row r="16" spans="1:16" s="282" customFormat="1" ht="8.25">
      <c r="A16" s="276">
        <v>1</v>
      </c>
      <c r="B16" s="277">
        <v>2</v>
      </c>
      <c r="C16" s="278">
        <v>3</v>
      </c>
      <c r="D16" s="278">
        <v>4</v>
      </c>
      <c r="E16" s="278">
        <v>5</v>
      </c>
      <c r="F16" s="278">
        <v>6</v>
      </c>
      <c r="G16" s="279">
        <v>7</v>
      </c>
      <c r="H16" s="278">
        <v>8</v>
      </c>
      <c r="I16" s="278">
        <v>9</v>
      </c>
      <c r="J16" s="278">
        <v>10</v>
      </c>
      <c r="K16" s="280">
        <v>11</v>
      </c>
      <c r="L16" s="278">
        <v>12</v>
      </c>
      <c r="M16" s="278">
        <v>13</v>
      </c>
      <c r="N16" s="278">
        <v>14</v>
      </c>
      <c r="O16" s="278">
        <v>15</v>
      </c>
      <c r="P16" s="281">
        <v>16</v>
      </c>
    </row>
    <row r="17" spans="1:16" s="293" customFormat="1" ht="12.75">
      <c r="A17" s="235"/>
      <c r="B17" s="283"/>
      <c r="C17" s="284" t="s">
        <v>403</v>
      </c>
      <c r="D17" s="285"/>
      <c r="E17" s="286"/>
      <c r="F17" s="287"/>
      <c r="G17" s="287"/>
      <c r="H17" s="287"/>
      <c r="I17" s="288"/>
      <c r="J17" s="289"/>
      <c r="K17" s="287"/>
      <c r="L17" s="290"/>
      <c r="M17" s="291"/>
      <c r="N17" s="291"/>
      <c r="O17" s="291"/>
      <c r="P17" s="291"/>
    </row>
    <row r="18" spans="1:16" s="299" customFormat="1" ht="26.25">
      <c r="A18" s="232">
        <v>1</v>
      </c>
      <c r="B18" s="294" t="s">
        <v>9</v>
      </c>
      <c r="C18" s="295" t="s">
        <v>404</v>
      </c>
      <c r="D18" s="331" t="s">
        <v>497</v>
      </c>
      <c r="E18" s="473">
        <v>222.6</v>
      </c>
      <c r="F18" s="296"/>
      <c r="G18" s="235"/>
      <c r="H18" s="288"/>
      <c r="I18" s="288"/>
      <c r="J18" s="288"/>
      <c r="K18" s="297"/>
      <c r="L18" s="236"/>
      <c r="M18" s="237"/>
      <c r="N18" s="237"/>
      <c r="O18" s="237"/>
      <c r="P18" s="298"/>
    </row>
    <row r="19" spans="1:16" s="293" customFormat="1" ht="39">
      <c r="A19" s="232">
        <v>2</v>
      </c>
      <c r="B19" s="294" t="s">
        <v>9</v>
      </c>
      <c r="C19" s="300" t="s">
        <v>82</v>
      </c>
      <c r="D19" s="331" t="s">
        <v>181</v>
      </c>
      <c r="E19" s="301">
        <v>640.8</v>
      </c>
      <c r="F19" s="302"/>
      <c r="G19" s="235"/>
      <c r="H19" s="303"/>
      <c r="I19" s="288"/>
      <c r="J19" s="288"/>
      <c r="K19" s="297"/>
      <c r="L19" s="236"/>
      <c r="M19" s="237"/>
      <c r="N19" s="237"/>
      <c r="O19" s="237"/>
      <c r="P19" s="298"/>
    </row>
    <row r="20" spans="1:16" s="380" customFormat="1" ht="15">
      <c r="A20" s="354">
        <v>3</v>
      </c>
      <c r="B20" s="355" t="s">
        <v>9</v>
      </c>
      <c r="C20" s="383" t="s">
        <v>686</v>
      </c>
      <c r="D20" s="331" t="s">
        <v>181</v>
      </c>
      <c r="E20" s="304">
        <v>247.5</v>
      </c>
      <c r="F20" s="304"/>
      <c r="G20" s="307"/>
      <c r="H20" s="460"/>
      <c r="I20" s="317"/>
      <c r="J20" s="317"/>
      <c r="K20" s="378"/>
      <c r="L20" s="347"/>
      <c r="M20" s="348"/>
      <c r="N20" s="348"/>
      <c r="O20" s="348"/>
      <c r="P20" s="349"/>
    </row>
    <row r="21" spans="1:16" s="293" customFormat="1" ht="26.25">
      <c r="A21" s="232">
        <v>4</v>
      </c>
      <c r="B21" s="294" t="s">
        <v>9</v>
      </c>
      <c r="C21" s="310" t="s">
        <v>405</v>
      </c>
      <c r="D21" s="474" t="s">
        <v>183</v>
      </c>
      <c r="E21" s="301">
        <v>645.1</v>
      </c>
      <c r="F21" s="311"/>
      <c r="G21" s="235"/>
      <c r="H21" s="312"/>
      <c r="I21" s="288"/>
      <c r="J21" s="288"/>
      <c r="K21" s="313"/>
      <c r="L21" s="314"/>
      <c r="M21" s="315"/>
      <c r="N21" s="315"/>
      <c r="O21" s="315"/>
      <c r="P21" s="316"/>
    </row>
    <row r="22" spans="1:16" s="309" customFormat="1" ht="39">
      <c r="A22" s="232">
        <v>5</v>
      </c>
      <c r="B22" s="294" t="s">
        <v>9</v>
      </c>
      <c r="C22" s="305" t="s">
        <v>587</v>
      </c>
      <c r="D22" s="463" t="s">
        <v>183</v>
      </c>
      <c r="E22" s="307">
        <v>645.1</v>
      </c>
      <c r="F22" s="302"/>
      <c r="G22" s="235"/>
      <c r="H22" s="288"/>
      <c r="I22" s="288"/>
      <c r="J22" s="288"/>
      <c r="K22" s="297"/>
      <c r="L22" s="308"/>
      <c r="M22" s="237"/>
      <c r="N22" s="237"/>
      <c r="O22" s="237"/>
      <c r="P22" s="298"/>
    </row>
    <row r="23" spans="1:16" s="159" customFormat="1" ht="12.75">
      <c r="A23" s="354">
        <v>6</v>
      </c>
      <c r="B23" s="154" t="s">
        <v>9</v>
      </c>
      <c r="C23" s="164" t="s">
        <v>698</v>
      </c>
      <c r="D23" s="91" t="s">
        <v>80</v>
      </c>
      <c r="E23" s="112">
        <v>2</v>
      </c>
      <c r="F23" s="98"/>
      <c r="G23" s="98"/>
      <c r="H23" s="114"/>
      <c r="I23" s="114"/>
      <c r="J23" s="114"/>
      <c r="K23" s="155"/>
      <c r="L23" s="162"/>
      <c r="M23" s="156"/>
      <c r="N23" s="156"/>
      <c r="O23" s="156"/>
      <c r="P23" s="157"/>
    </row>
    <row r="24" spans="1:16" s="159" customFormat="1" ht="12.75">
      <c r="A24" s="354">
        <v>7</v>
      </c>
      <c r="B24" s="154" t="s">
        <v>9</v>
      </c>
      <c r="C24" s="164" t="s">
        <v>699</v>
      </c>
      <c r="D24" s="91" t="s">
        <v>80</v>
      </c>
      <c r="E24" s="112">
        <v>8</v>
      </c>
      <c r="F24" s="98"/>
      <c r="G24" s="98"/>
      <c r="H24" s="114"/>
      <c r="I24" s="114"/>
      <c r="J24" s="114"/>
      <c r="K24" s="155"/>
      <c r="L24" s="162"/>
      <c r="M24" s="156"/>
      <c r="N24" s="156"/>
      <c r="O24" s="156"/>
      <c r="P24" s="157"/>
    </row>
    <row r="25" spans="1:16" s="159" customFormat="1" ht="15">
      <c r="A25" s="354">
        <v>8</v>
      </c>
      <c r="B25" s="154" t="s">
        <v>9</v>
      </c>
      <c r="C25" s="164" t="s">
        <v>65</v>
      </c>
      <c r="D25" s="91" t="s">
        <v>43</v>
      </c>
      <c r="E25" s="104">
        <v>28</v>
      </c>
      <c r="F25" s="104"/>
      <c r="G25" s="98"/>
      <c r="H25" s="461"/>
      <c r="I25" s="114"/>
      <c r="J25" s="114"/>
      <c r="K25" s="155"/>
      <c r="L25" s="162"/>
      <c r="M25" s="156"/>
      <c r="N25" s="156"/>
      <c r="O25" s="156"/>
      <c r="P25" s="157"/>
    </row>
    <row r="26" spans="1:16" s="159" customFormat="1" ht="15">
      <c r="A26" s="354">
        <v>9</v>
      </c>
      <c r="B26" s="154" t="s">
        <v>9</v>
      </c>
      <c r="C26" s="164" t="s">
        <v>44</v>
      </c>
      <c r="D26" s="91" t="s">
        <v>80</v>
      </c>
      <c r="E26" s="514">
        <v>4</v>
      </c>
      <c r="F26" s="113"/>
      <c r="G26" s="98"/>
      <c r="H26" s="461"/>
      <c r="I26" s="114"/>
      <c r="J26" s="114"/>
      <c r="K26" s="155"/>
      <c r="L26" s="162"/>
      <c r="M26" s="156"/>
      <c r="N26" s="156"/>
      <c r="O26" s="156"/>
      <c r="P26" s="157"/>
    </row>
    <row r="27" spans="1:16" s="309" customFormat="1" ht="26.25">
      <c r="A27" s="354">
        <v>10</v>
      </c>
      <c r="B27" s="294" t="s">
        <v>9</v>
      </c>
      <c r="C27" s="305" t="s">
        <v>406</v>
      </c>
      <c r="D27" s="306" t="s">
        <v>183</v>
      </c>
      <c r="E27" s="307">
        <v>32.255</v>
      </c>
      <c r="F27" s="302"/>
      <c r="G27" s="235"/>
      <c r="H27" s="288"/>
      <c r="I27" s="288"/>
      <c r="J27" s="288"/>
      <c r="K27" s="297"/>
      <c r="L27" s="308"/>
      <c r="M27" s="237"/>
      <c r="N27" s="237"/>
      <c r="O27" s="237"/>
      <c r="P27" s="298"/>
    </row>
    <row r="28" spans="1:16" s="309" customFormat="1" ht="12.75" outlineLevel="1">
      <c r="A28" s="232"/>
      <c r="B28" s="294"/>
      <c r="C28" s="289" t="s">
        <v>407</v>
      </c>
      <c r="D28" s="307" t="s">
        <v>32</v>
      </c>
      <c r="E28" s="307">
        <v>129.02</v>
      </c>
      <c r="F28" s="302"/>
      <c r="G28" s="235"/>
      <c r="H28" s="288"/>
      <c r="I28" s="317"/>
      <c r="J28" s="288"/>
      <c r="K28" s="297"/>
      <c r="L28" s="308"/>
      <c r="M28" s="237"/>
      <c r="N28" s="237"/>
      <c r="O28" s="318"/>
      <c r="P28" s="298"/>
    </row>
    <row r="29" spans="1:16" s="309" customFormat="1" ht="26.25">
      <c r="A29" s="232">
        <v>11</v>
      </c>
      <c r="B29" s="294" t="s">
        <v>9</v>
      </c>
      <c r="C29" s="319" t="s">
        <v>408</v>
      </c>
      <c r="D29" s="467" t="s">
        <v>183</v>
      </c>
      <c r="E29" s="301">
        <v>645.1</v>
      </c>
      <c r="F29" s="302"/>
      <c r="G29" s="235"/>
      <c r="H29" s="288"/>
      <c r="I29" s="288"/>
      <c r="J29" s="288"/>
      <c r="K29" s="297"/>
      <c r="L29" s="308"/>
      <c r="M29" s="237"/>
      <c r="N29" s="237"/>
      <c r="O29" s="318"/>
      <c r="P29" s="298"/>
    </row>
    <row r="30" spans="1:16" s="309" customFormat="1" ht="26.25" outlineLevel="1">
      <c r="A30" s="232"/>
      <c r="B30" s="294"/>
      <c r="C30" s="289" t="s">
        <v>434</v>
      </c>
      <c r="D30" s="307" t="s">
        <v>32</v>
      </c>
      <c r="E30" s="307">
        <v>2257.85</v>
      </c>
      <c r="F30" s="302"/>
      <c r="G30" s="235"/>
      <c r="H30" s="288"/>
      <c r="I30" s="317"/>
      <c r="J30" s="288"/>
      <c r="K30" s="297"/>
      <c r="L30" s="308"/>
      <c r="M30" s="237"/>
      <c r="N30" s="237"/>
      <c r="O30" s="318"/>
      <c r="P30" s="298"/>
    </row>
    <row r="31" spans="1:16" s="309" customFormat="1" ht="39">
      <c r="A31" s="232">
        <v>12</v>
      </c>
      <c r="B31" s="294" t="s">
        <v>9</v>
      </c>
      <c r="C31" s="305" t="s">
        <v>475</v>
      </c>
      <c r="D31" s="463" t="s">
        <v>183</v>
      </c>
      <c r="E31" s="307">
        <v>645.1</v>
      </c>
      <c r="F31" s="302"/>
      <c r="G31" s="235"/>
      <c r="H31" s="288"/>
      <c r="I31" s="288"/>
      <c r="J31" s="288"/>
      <c r="K31" s="297"/>
      <c r="L31" s="308"/>
      <c r="M31" s="237"/>
      <c r="N31" s="237"/>
      <c r="O31" s="318"/>
      <c r="P31" s="298"/>
    </row>
    <row r="32" spans="1:16" s="309" customFormat="1" ht="26.25" outlineLevel="1">
      <c r="A32" s="320"/>
      <c r="B32" s="321"/>
      <c r="C32" s="289" t="s">
        <v>435</v>
      </c>
      <c r="D32" s="463" t="s">
        <v>183</v>
      </c>
      <c r="E32" s="307">
        <v>677.4</v>
      </c>
      <c r="F32" s="322"/>
      <c r="G32" s="322"/>
      <c r="H32" s="323"/>
      <c r="I32" s="324"/>
      <c r="J32" s="323"/>
      <c r="K32" s="325"/>
      <c r="L32" s="326"/>
      <c r="M32" s="327"/>
      <c r="N32" s="327"/>
      <c r="O32" s="328"/>
      <c r="P32" s="329"/>
    </row>
    <row r="33" spans="1:16" s="293" customFormat="1" ht="12.75" outlineLevel="1">
      <c r="A33" s="232"/>
      <c r="B33" s="233"/>
      <c r="C33" s="330" t="s">
        <v>618</v>
      </c>
      <c r="D33" s="331" t="s">
        <v>80</v>
      </c>
      <c r="E33" s="331">
        <v>2580</v>
      </c>
      <c r="F33" s="234"/>
      <c r="G33" s="235"/>
      <c r="H33" s="288"/>
      <c r="I33" s="288"/>
      <c r="J33" s="288"/>
      <c r="K33" s="297"/>
      <c r="L33" s="236"/>
      <c r="M33" s="237"/>
      <c r="N33" s="237"/>
      <c r="O33" s="237"/>
      <c r="P33" s="298"/>
    </row>
    <row r="34" spans="1:16" s="293" customFormat="1" ht="12.75" outlineLevel="1">
      <c r="A34" s="232"/>
      <c r="B34" s="233"/>
      <c r="C34" s="287" t="s">
        <v>436</v>
      </c>
      <c r="D34" s="332" t="s">
        <v>32</v>
      </c>
      <c r="E34" s="301">
        <v>3225.5</v>
      </c>
      <c r="F34" s="234"/>
      <c r="G34" s="235"/>
      <c r="H34" s="288"/>
      <c r="I34" s="317"/>
      <c r="J34" s="288"/>
      <c r="K34" s="297"/>
      <c r="L34" s="236"/>
      <c r="M34" s="237"/>
      <c r="N34" s="237"/>
      <c r="O34" s="237"/>
      <c r="P34" s="298"/>
    </row>
    <row r="35" spans="1:16" s="293" customFormat="1" ht="39">
      <c r="A35" s="232">
        <v>13</v>
      </c>
      <c r="B35" s="294" t="s">
        <v>9</v>
      </c>
      <c r="C35" s="333" t="s">
        <v>409</v>
      </c>
      <c r="D35" s="331" t="s">
        <v>184</v>
      </c>
      <c r="E35" s="301">
        <v>645.1</v>
      </c>
      <c r="F35" s="302"/>
      <c r="G35" s="235"/>
      <c r="H35" s="288"/>
      <c r="I35" s="288"/>
      <c r="J35" s="288"/>
      <c r="K35" s="297"/>
      <c r="L35" s="236"/>
      <c r="M35" s="237"/>
      <c r="N35" s="237"/>
      <c r="O35" s="237"/>
      <c r="P35" s="298"/>
    </row>
    <row r="36" spans="1:16" s="293" customFormat="1" ht="12.75" outlineLevel="1">
      <c r="A36" s="232"/>
      <c r="B36" s="233"/>
      <c r="C36" s="287" t="s">
        <v>437</v>
      </c>
      <c r="D36" s="331" t="s">
        <v>32</v>
      </c>
      <c r="E36" s="301">
        <v>2580.4</v>
      </c>
      <c r="F36" s="234"/>
      <c r="G36" s="235"/>
      <c r="H36" s="288"/>
      <c r="I36" s="317"/>
      <c r="J36" s="288"/>
      <c r="K36" s="297"/>
      <c r="L36" s="236"/>
      <c r="M36" s="237"/>
      <c r="N36" s="237"/>
      <c r="O36" s="237"/>
      <c r="P36" s="298"/>
    </row>
    <row r="37" spans="1:16" s="293" customFormat="1" ht="15" outlineLevel="1">
      <c r="A37" s="232"/>
      <c r="B37" s="233"/>
      <c r="C37" s="287" t="s">
        <v>410</v>
      </c>
      <c r="D37" s="331" t="s">
        <v>184</v>
      </c>
      <c r="E37" s="301">
        <v>774.1</v>
      </c>
      <c r="F37" s="234"/>
      <c r="G37" s="235"/>
      <c r="H37" s="288"/>
      <c r="I37" s="288"/>
      <c r="J37" s="288"/>
      <c r="K37" s="297"/>
      <c r="L37" s="236"/>
      <c r="M37" s="237"/>
      <c r="N37" s="237"/>
      <c r="O37" s="237"/>
      <c r="P37" s="298"/>
    </row>
    <row r="38" spans="1:16" s="380" customFormat="1" ht="26.25">
      <c r="A38" s="354">
        <v>14</v>
      </c>
      <c r="B38" s="355" t="s">
        <v>9</v>
      </c>
      <c r="C38" s="383" t="s">
        <v>438</v>
      </c>
      <c r="D38" s="331" t="s">
        <v>31</v>
      </c>
      <c r="E38" s="301">
        <v>83.9</v>
      </c>
      <c r="F38" s="304"/>
      <c r="G38" s="307"/>
      <c r="H38" s="317"/>
      <c r="I38" s="317"/>
      <c r="J38" s="317"/>
      <c r="K38" s="378"/>
      <c r="L38" s="347"/>
      <c r="M38" s="348"/>
      <c r="N38" s="348"/>
      <c r="O38" s="348"/>
      <c r="P38" s="349"/>
    </row>
    <row r="39" spans="1:16" s="380" customFormat="1" ht="26.25">
      <c r="A39" s="354">
        <v>15</v>
      </c>
      <c r="B39" s="355" t="s">
        <v>9</v>
      </c>
      <c r="C39" s="383" t="s">
        <v>439</v>
      </c>
      <c r="D39" s="331" t="s">
        <v>31</v>
      </c>
      <c r="E39" s="301">
        <v>25.6</v>
      </c>
      <c r="F39" s="304"/>
      <c r="G39" s="307"/>
      <c r="H39" s="317"/>
      <c r="I39" s="317"/>
      <c r="J39" s="317"/>
      <c r="K39" s="378"/>
      <c r="L39" s="347"/>
      <c r="M39" s="348"/>
      <c r="N39" s="348"/>
      <c r="O39" s="348"/>
      <c r="P39" s="349"/>
    </row>
    <row r="40" spans="1:16" s="293" customFormat="1" ht="39">
      <c r="A40" s="354">
        <v>16</v>
      </c>
      <c r="B40" s="294" t="s">
        <v>9</v>
      </c>
      <c r="C40" s="333" t="s">
        <v>479</v>
      </c>
      <c r="D40" s="285" t="s">
        <v>184</v>
      </c>
      <c r="E40" s="301">
        <v>211.10000000000002</v>
      </c>
      <c r="F40" s="304"/>
      <c r="G40" s="307"/>
      <c r="H40" s="317"/>
      <c r="I40" s="288"/>
      <c r="J40" s="288"/>
      <c r="K40" s="316"/>
      <c r="L40" s="334"/>
      <c r="M40" s="318"/>
      <c r="N40" s="318"/>
      <c r="O40" s="318"/>
      <c r="P40" s="335"/>
    </row>
    <row r="41" spans="1:16" s="293" customFormat="1" ht="12.75" outlineLevel="1">
      <c r="A41" s="232"/>
      <c r="B41" s="294"/>
      <c r="C41" s="287" t="s">
        <v>440</v>
      </c>
      <c r="D41" s="285" t="s">
        <v>91</v>
      </c>
      <c r="E41" s="307">
        <v>52.8</v>
      </c>
      <c r="F41" s="304"/>
      <c r="G41" s="307"/>
      <c r="H41" s="317"/>
      <c r="I41" s="317"/>
      <c r="J41" s="288"/>
      <c r="K41" s="316"/>
      <c r="L41" s="334"/>
      <c r="M41" s="318"/>
      <c r="N41" s="318"/>
      <c r="O41" s="318"/>
      <c r="P41" s="335"/>
    </row>
    <row r="42" spans="1:16" s="293" customFormat="1" ht="26.25" outlineLevel="1">
      <c r="A42" s="232"/>
      <c r="B42" s="294"/>
      <c r="C42" s="287" t="s">
        <v>476</v>
      </c>
      <c r="D42" s="285" t="s">
        <v>32</v>
      </c>
      <c r="E42" s="463">
        <v>844.4</v>
      </c>
      <c r="F42" s="304"/>
      <c r="G42" s="307"/>
      <c r="H42" s="317"/>
      <c r="I42" s="317"/>
      <c r="J42" s="288"/>
      <c r="K42" s="316"/>
      <c r="L42" s="334"/>
      <c r="M42" s="318"/>
      <c r="N42" s="318"/>
      <c r="O42" s="318"/>
      <c r="P42" s="335"/>
    </row>
    <row r="43" spans="1:16" s="293" customFormat="1" ht="39">
      <c r="A43" s="232">
        <v>17</v>
      </c>
      <c r="B43" s="294" t="s">
        <v>9</v>
      </c>
      <c r="C43" s="333" t="s">
        <v>619</v>
      </c>
      <c r="D43" s="285" t="s">
        <v>184</v>
      </c>
      <c r="E43" s="301">
        <v>172</v>
      </c>
      <c r="F43" s="302"/>
      <c r="G43" s="235"/>
      <c r="H43" s="288"/>
      <c r="I43" s="288"/>
      <c r="J43" s="288"/>
      <c r="K43" s="316"/>
      <c r="L43" s="334"/>
      <c r="M43" s="318"/>
      <c r="N43" s="318"/>
      <c r="O43" s="318"/>
      <c r="P43" s="335"/>
    </row>
    <row r="44" spans="1:16" s="309" customFormat="1" ht="26.25" outlineLevel="1">
      <c r="A44" s="232"/>
      <c r="B44" s="294"/>
      <c r="C44" s="289" t="s">
        <v>434</v>
      </c>
      <c r="D44" s="307" t="s">
        <v>32</v>
      </c>
      <c r="E44" s="307">
        <v>602</v>
      </c>
      <c r="F44" s="302"/>
      <c r="G44" s="235"/>
      <c r="H44" s="288"/>
      <c r="I44" s="317"/>
      <c r="J44" s="288"/>
      <c r="K44" s="297"/>
      <c r="L44" s="308"/>
      <c r="M44" s="237"/>
      <c r="N44" s="237"/>
      <c r="O44" s="318"/>
      <c r="P44" s="298"/>
    </row>
    <row r="45" spans="1:16" s="293" customFormat="1" ht="12.75">
      <c r="A45" s="235"/>
      <c r="B45" s="336"/>
      <c r="C45" s="337" t="s">
        <v>110</v>
      </c>
      <c r="D45" s="475"/>
      <c r="E45" s="301"/>
      <c r="F45" s="287"/>
      <c r="G45" s="287"/>
      <c r="H45" s="287"/>
      <c r="I45" s="287"/>
      <c r="J45" s="288">
        <v>0</v>
      </c>
      <c r="K45" s="287"/>
      <c r="L45" s="338">
        <f>SUM(L18:L44)</f>
        <v>0</v>
      </c>
      <c r="M45" s="248">
        <f>SUM(M18:M44)</f>
        <v>0</v>
      </c>
      <c r="N45" s="248">
        <f>SUM(N18:N44)</f>
        <v>0</v>
      </c>
      <c r="O45" s="248">
        <f>SUM(O18:O44)</f>
        <v>0</v>
      </c>
      <c r="P45" s="248">
        <f>SUM(P18:P44)</f>
        <v>0</v>
      </c>
    </row>
    <row r="46" spans="1:16" s="293" customFormat="1" ht="12.75">
      <c r="A46" s="235"/>
      <c r="B46" s="283"/>
      <c r="C46" s="251" t="s">
        <v>413</v>
      </c>
      <c r="D46" s="450" t="s">
        <v>80</v>
      </c>
      <c r="E46" s="480">
        <v>24</v>
      </c>
      <c r="F46" s="287"/>
      <c r="G46" s="287"/>
      <c r="H46" s="287"/>
      <c r="I46" s="287"/>
      <c r="J46" s="288">
        <v>0</v>
      </c>
      <c r="K46" s="287"/>
      <c r="L46" s="290"/>
      <c r="M46" s="291"/>
      <c r="N46" s="291"/>
      <c r="O46" s="291"/>
      <c r="P46" s="291"/>
    </row>
    <row r="47" spans="1:16" s="380" customFormat="1" ht="52.5">
      <c r="A47" s="354">
        <v>18</v>
      </c>
      <c r="B47" s="355" t="s">
        <v>9</v>
      </c>
      <c r="C47" s="517" t="s">
        <v>620</v>
      </c>
      <c r="D47" s="285" t="s">
        <v>184</v>
      </c>
      <c r="E47" s="518">
        <v>44.3</v>
      </c>
      <c r="F47" s="302"/>
      <c r="G47" s="235"/>
      <c r="H47" s="288"/>
      <c r="I47" s="288"/>
      <c r="J47" s="288"/>
      <c r="K47" s="297"/>
      <c r="L47" s="422"/>
      <c r="M47" s="348"/>
      <c r="N47" s="348"/>
      <c r="O47" s="348"/>
      <c r="P47" s="349"/>
    </row>
    <row r="48" spans="1:16" s="380" customFormat="1" ht="26.25">
      <c r="A48" s="354">
        <v>19</v>
      </c>
      <c r="B48" s="355" t="s">
        <v>9</v>
      </c>
      <c r="C48" s="517" t="s">
        <v>621</v>
      </c>
      <c r="D48" s="453" t="s">
        <v>80</v>
      </c>
      <c r="E48" s="479">
        <v>24</v>
      </c>
      <c r="F48" s="304"/>
      <c r="G48" s="307"/>
      <c r="H48" s="421"/>
      <c r="I48" s="288"/>
      <c r="J48" s="421"/>
      <c r="K48" s="419"/>
      <c r="L48" s="422"/>
      <c r="M48" s="348"/>
      <c r="N48" s="348"/>
      <c r="O48" s="348"/>
      <c r="P48" s="349"/>
    </row>
    <row r="49" spans="1:16" s="293" customFormat="1" ht="12.75">
      <c r="A49" s="235"/>
      <c r="B49" s="336"/>
      <c r="C49" s="337" t="s">
        <v>414</v>
      </c>
      <c r="D49" s="475"/>
      <c r="E49" s="301"/>
      <c r="F49" s="287"/>
      <c r="G49" s="287"/>
      <c r="H49" s="287"/>
      <c r="I49" s="287"/>
      <c r="J49" s="288">
        <v>0</v>
      </c>
      <c r="K49" s="287"/>
      <c r="L49" s="338">
        <f>SUM(L47:L48)</f>
        <v>0</v>
      </c>
      <c r="M49" s="248">
        <f>SUM(M47:M48)</f>
        <v>0</v>
      </c>
      <c r="N49" s="248">
        <f>SUM(N47:N48)</f>
        <v>0</v>
      </c>
      <c r="O49" s="248">
        <f>SUM(O47:O48)</f>
        <v>0</v>
      </c>
      <c r="P49" s="248">
        <f>SUM(P47:P48)</f>
        <v>0</v>
      </c>
    </row>
    <row r="50" spans="1:16" s="293" customFormat="1" ht="26.25">
      <c r="A50" s="235"/>
      <c r="B50" s="283"/>
      <c r="C50" s="251" t="s">
        <v>415</v>
      </c>
      <c r="D50" s="450" t="s">
        <v>31</v>
      </c>
      <c r="E50" s="476">
        <v>371</v>
      </c>
      <c r="F50" s="287"/>
      <c r="G50" s="287"/>
      <c r="H50" s="287"/>
      <c r="I50" s="287"/>
      <c r="J50" s="288">
        <v>0</v>
      </c>
      <c r="K50" s="287"/>
      <c r="L50" s="290"/>
      <c r="M50" s="291"/>
      <c r="N50" s="291"/>
      <c r="O50" s="291"/>
      <c r="P50" s="291"/>
    </row>
    <row r="51" spans="1:16" s="293" customFormat="1" ht="39">
      <c r="A51" s="232">
        <v>20</v>
      </c>
      <c r="B51" s="294" t="s">
        <v>9</v>
      </c>
      <c r="C51" s="300" t="s">
        <v>247</v>
      </c>
      <c r="D51" s="331" t="s">
        <v>181</v>
      </c>
      <c r="E51" s="301">
        <v>460.118</v>
      </c>
      <c r="F51" s="302"/>
      <c r="G51" s="235"/>
      <c r="H51" s="303"/>
      <c r="I51" s="288"/>
      <c r="J51" s="288"/>
      <c r="K51" s="297"/>
      <c r="L51" s="236"/>
      <c r="M51" s="237"/>
      <c r="N51" s="237"/>
      <c r="O51" s="237"/>
      <c r="P51" s="298"/>
    </row>
    <row r="52" spans="1:16" s="293" customFormat="1" ht="39">
      <c r="A52" s="232">
        <v>21</v>
      </c>
      <c r="B52" s="294" t="s">
        <v>9</v>
      </c>
      <c r="C52" s="300" t="s">
        <v>144</v>
      </c>
      <c r="D52" s="331" t="s">
        <v>181</v>
      </c>
      <c r="E52" s="301">
        <v>222.6</v>
      </c>
      <c r="F52" s="302"/>
      <c r="G52" s="235"/>
      <c r="H52" s="303"/>
      <c r="I52" s="288"/>
      <c r="J52" s="288"/>
      <c r="K52" s="297"/>
      <c r="L52" s="236"/>
      <c r="M52" s="237"/>
      <c r="N52" s="237"/>
      <c r="O52" s="237"/>
      <c r="P52" s="298"/>
    </row>
    <row r="53" spans="1:16" s="293" customFormat="1" ht="15" outlineLevel="1">
      <c r="A53" s="232"/>
      <c r="B53" s="339"/>
      <c r="C53" s="340" t="s">
        <v>0</v>
      </c>
      <c r="D53" s="307" t="s">
        <v>185</v>
      </c>
      <c r="E53" s="438">
        <v>289.4</v>
      </c>
      <c r="F53" s="341"/>
      <c r="G53" s="235"/>
      <c r="H53" s="342"/>
      <c r="I53" s="342"/>
      <c r="J53" s="288"/>
      <c r="K53" s="343"/>
      <c r="L53" s="236"/>
      <c r="M53" s="237"/>
      <c r="N53" s="237"/>
      <c r="O53" s="237"/>
      <c r="P53" s="298"/>
    </row>
    <row r="54" spans="1:16" s="350" customFormat="1" ht="39">
      <c r="A54" s="344">
        <v>22</v>
      </c>
      <c r="B54" s="294" t="s">
        <v>9</v>
      </c>
      <c r="C54" s="345" t="s">
        <v>147</v>
      </c>
      <c r="D54" s="453" t="s">
        <v>186</v>
      </c>
      <c r="E54" s="437">
        <v>315.4</v>
      </c>
      <c r="F54" s="304"/>
      <c r="G54" s="307"/>
      <c r="H54" s="317"/>
      <c r="I54" s="288"/>
      <c r="J54" s="288"/>
      <c r="K54" s="346"/>
      <c r="L54" s="347"/>
      <c r="M54" s="348"/>
      <c r="N54" s="348"/>
      <c r="O54" s="348"/>
      <c r="P54" s="349"/>
    </row>
    <row r="55" spans="1:16" s="350" customFormat="1" ht="15" outlineLevel="1">
      <c r="A55" s="351"/>
      <c r="B55" s="352"/>
      <c r="C55" s="353" t="s">
        <v>70</v>
      </c>
      <c r="D55" s="453" t="s">
        <v>185</v>
      </c>
      <c r="E55" s="438">
        <v>37.8</v>
      </c>
      <c r="F55" s="304"/>
      <c r="G55" s="307"/>
      <c r="H55" s="317"/>
      <c r="I55" s="288"/>
      <c r="J55" s="288"/>
      <c r="K55" s="346"/>
      <c r="L55" s="347"/>
      <c r="M55" s="348"/>
      <c r="N55" s="348"/>
      <c r="O55" s="348"/>
      <c r="P55" s="349"/>
    </row>
    <row r="56" spans="1:16" s="350" customFormat="1" ht="26.25">
      <c r="A56" s="344">
        <v>23</v>
      </c>
      <c r="B56" s="294" t="s">
        <v>9</v>
      </c>
      <c r="C56" s="345" t="s">
        <v>69</v>
      </c>
      <c r="D56" s="453" t="s">
        <v>186</v>
      </c>
      <c r="E56" s="437">
        <v>259.7</v>
      </c>
      <c r="F56" s="304"/>
      <c r="G56" s="307"/>
      <c r="H56" s="317"/>
      <c r="I56" s="288"/>
      <c r="J56" s="288"/>
      <c r="K56" s="346"/>
      <c r="L56" s="347"/>
      <c r="M56" s="348"/>
      <c r="N56" s="348"/>
      <c r="O56" s="348"/>
      <c r="P56" s="349"/>
    </row>
    <row r="57" spans="1:16" s="350" customFormat="1" ht="26.25" outlineLevel="1">
      <c r="A57" s="351"/>
      <c r="B57" s="352"/>
      <c r="C57" s="353" t="s">
        <v>441</v>
      </c>
      <c r="D57" s="453" t="s">
        <v>186</v>
      </c>
      <c r="E57" s="438">
        <v>272.7</v>
      </c>
      <c r="F57" s="362"/>
      <c r="G57" s="307"/>
      <c r="H57" s="317"/>
      <c r="I57" s="317"/>
      <c r="J57" s="363"/>
      <c r="K57" s="346"/>
      <c r="L57" s="347"/>
      <c r="M57" s="348"/>
      <c r="N57" s="348"/>
      <c r="O57" s="348"/>
      <c r="P57" s="349"/>
    </row>
    <row r="58" spans="1:16" s="350" customFormat="1" ht="26.25">
      <c r="A58" s="344">
        <v>24</v>
      </c>
      <c r="B58" s="294" t="s">
        <v>9</v>
      </c>
      <c r="C58" s="364" t="s">
        <v>145</v>
      </c>
      <c r="D58" s="477" t="s">
        <v>31</v>
      </c>
      <c r="E58" s="438">
        <v>371</v>
      </c>
      <c r="F58" s="362"/>
      <c r="G58" s="307"/>
      <c r="H58" s="363"/>
      <c r="I58" s="288"/>
      <c r="J58" s="288"/>
      <c r="K58" s="346"/>
      <c r="L58" s="347"/>
      <c r="M58" s="348"/>
      <c r="N58" s="348"/>
      <c r="O58" s="348"/>
      <c r="P58" s="349"/>
    </row>
    <row r="59" spans="1:16" s="350" customFormat="1" ht="12.75" outlineLevel="1">
      <c r="A59" s="351"/>
      <c r="B59" s="352"/>
      <c r="C59" s="365" t="s">
        <v>412</v>
      </c>
      <c r="D59" s="478" t="s">
        <v>31</v>
      </c>
      <c r="E59" s="438">
        <v>408.1</v>
      </c>
      <c r="F59" s="366"/>
      <c r="G59" s="307"/>
      <c r="H59" s="363"/>
      <c r="I59" s="317"/>
      <c r="J59" s="288"/>
      <c r="K59" s="346"/>
      <c r="L59" s="347"/>
      <c r="M59" s="348"/>
      <c r="N59" s="348"/>
      <c r="O59" s="348"/>
      <c r="P59" s="349"/>
    </row>
    <row r="60" spans="1:16" s="371" customFormat="1" ht="15" outlineLevel="1">
      <c r="A60" s="367"/>
      <c r="B60" s="368"/>
      <c r="C60" s="369" t="s">
        <v>90</v>
      </c>
      <c r="D60" s="453" t="s">
        <v>185</v>
      </c>
      <c r="E60" s="438">
        <v>6.05</v>
      </c>
      <c r="F60" s="370"/>
      <c r="G60" s="235">
        <v>0</v>
      </c>
      <c r="H60" s="303">
        <f>ROUND(F60*G60,2)</f>
        <v>0</v>
      </c>
      <c r="I60" s="288"/>
      <c r="J60" s="288">
        <v>0</v>
      </c>
      <c r="K60" s="343">
        <f>ROUND(SUM(J60+H60+I60),2)</f>
        <v>0</v>
      </c>
      <c r="L60" s="236">
        <f>ROUND(F60*$E60,1)</f>
        <v>0</v>
      </c>
      <c r="M60" s="237">
        <f>ROUND(E60*H60,2)</f>
        <v>0</v>
      </c>
      <c r="N60" s="237">
        <f>ROUND(I60*E60,2)</f>
        <v>0</v>
      </c>
      <c r="O60" s="237">
        <f>ROUND(J60*E60,2)</f>
        <v>0</v>
      </c>
      <c r="P60" s="298">
        <f>ROUND(M60+N60+O60,2)</f>
        <v>0</v>
      </c>
    </row>
    <row r="61" spans="1:16" s="293" customFormat="1" ht="12.75">
      <c r="A61" s="235"/>
      <c r="B61" s="336"/>
      <c r="C61" s="337" t="s">
        <v>416</v>
      </c>
      <c r="D61" s="475"/>
      <c r="E61" s="301"/>
      <c r="F61" s="287"/>
      <c r="G61" s="287"/>
      <c r="H61" s="287"/>
      <c r="I61" s="287"/>
      <c r="J61" s="288">
        <v>0</v>
      </c>
      <c r="K61" s="287"/>
      <c r="L61" s="338">
        <f>SUM(L51:L60)</f>
        <v>0</v>
      </c>
      <c r="M61" s="248">
        <f>SUM(M51:M60)</f>
        <v>0</v>
      </c>
      <c r="N61" s="248">
        <f>SUM(N51:N60)</f>
        <v>0</v>
      </c>
      <c r="O61" s="248">
        <f>SUM(O51:O60)</f>
        <v>0</v>
      </c>
      <c r="P61" s="248">
        <f>SUM(P51:P60)</f>
        <v>0</v>
      </c>
    </row>
    <row r="62" spans="1:16" s="293" customFormat="1" ht="12.75">
      <c r="A62" s="232"/>
      <c r="B62" s="372"/>
      <c r="C62" s="251" t="s">
        <v>62</v>
      </c>
      <c r="D62" s="331"/>
      <c r="E62" s="331"/>
      <c r="F62" s="234"/>
      <c r="G62" s="234"/>
      <c r="H62" s="234"/>
      <c r="I62" s="234"/>
      <c r="J62" s="288">
        <v>0</v>
      </c>
      <c r="K62" s="234"/>
      <c r="L62" s="373"/>
      <c r="M62" s="302"/>
      <c r="N62" s="302"/>
      <c r="O62" s="302"/>
      <c r="P62" s="302"/>
    </row>
    <row r="63" spans="1:16" s="293" customFormat="1" ht="12.75">
      <c r="A63" s="232"/>
      <c r="B63" s="372"/>
      <c r="C63" s="374" t="s">
        <v>146</v>
      </c>
      <c r="D63" s="331"/>
      <c r="E63" s="301"/>
      <c r="F63" s="234"/>
      <c r="G63" s="234"/>
      <c r="H63" s="234"/>
      <c r="I63" s="234"/>
      <c r="J63" s="234"/>
      <c r="K63" s="234"/>
      <c r="L63" s="373"/>
      <c r="M63" s="302"/>
      <c r="N63" s="302"/>
      <c r="O63" s="302"/>
      <c r="P63" s="302"/>
    </row>
    <row r="64" spans="1:16" s="293" customFormat="1" ht="12.75">
      <c r="A64" s="232">
        <v>25</v>
      </c>
      <c r="B64" s="294" t="s">
        <v>9</v>
      </c>
      <c r="C64" s="305" t="s">
        <v>417</v>
      </c>
      <c r="D64" s="332" t="s">
        <v>4</v>
      </c>
      <c r="E64" s="433">
        <v>2</v>
      </c>
      <c r="F64" s="302"/>
      <c r="G64" s="235"/>
      <c r="H64" s="288"/>
      <c r="I64" s="288"/>
      <c r="J64" s="421"/>
      <c r="K64" s="297"/>
      <c r="L64" s="236"/>
      <c r="M64" s="237"/>
      <c r="N64" s="237"/>
      <c r="O64" s="237"/>
      <c r="P64" s="298"/>
    </row>
    <row r="65" spans="1:16" s="293" customFormat="1" ht="26.25">
      <c r="A65" s="232">
        <v>26</v>
      </c>
      <c r="B65" s="294" t="s">
        <v>9</v>
      </c>
      <c r="C65" s="305" t="s">
        <v>34</v>
      </c>
      <c r="D65" s="331" t="s">
        <v>184</v>
      </c>
      <c r="E65" s="301">
        <v>3315</v>
      </c>
      <c r="F65" s="302"/>
      <c r="G65" s="235"/>
      <c r="H65" s="288"/>
      <c r="I65" s="288"/>
      <c r="J65" s="288"/>
      <c r="K65" s="297"/>
      <c r="L65" s="236"/>
      <c r="M65" s="237"/>
      <c r="N65" s="237"/>
      <c r="O65" s="237"/>
      <c r="P65" s="298"/>
    </row>
    <row r="66" spans="1:16" s="293" customFormat="1" ht="12.75" outlineLevel="1">
      <c r="A66" s="232"/>
      <c r="B66" s="233"/>
      <c r="C66" s="375" t="s">
        <v>35</v>
      </c>
      <c r="D66" s="331" t="s">
        <v>36</v>
      </c>
      <c r="E66" s="331">
        <v>6</v>
      </c>
      <c r="F66" s="234"/>
      <c r="G66" s="235"/>
      <c r="H66" s="288"/>
      <c r="I66" s="288"/>
      <c r="J66" s="288"/>
      <c r="K66" s="297"/>
      <c r="L66" s="236"/>
      <c r="M66" s="237"/>
      <c r="N66" s="237"/>
      <c r="O66" s="237"/>
      <c r="P66" s="298"/>
    </row>
    <row r="67" spans="1:16" s="293" customFormat="1" ht="15" outlineLevel="1">
      <c r="A67" s="232"/>
      <c r="B67" s="233"/>
      <c r="C67" s="375" t="s">
        <v>37</v>
      </c>
      <c r="D67" s="331" t="s">
        <v>184</v>
      </c>
      <c r="E67" s="301">
        <v>3646.5</v>
      </c>
      <c r="F67" s="234"/>
      <c r="G67" s="235"/>
      <c r="H67" s="288"/>
      <c r="I67" s="288"/>
      <c r="J67" s="288"/>
      <c r="K67" s="297"/>
      <c r="L67" s="236"/>
      <c r="M67" s="237"/>
      <c r="N67" s="237"/>
      <c r="O67" s="237"/>
      <c r="P67" s="298"/>
    </row>
    <row r="68" spans="1:16" s="293" customFormat="1" ht="15">
      <c r="A68" s="232">
        <v>27</v>
      </c>
      <c r="B68" s="294" t="s">
        <v>9</v>
      </c>
      <c r="C68" s="305" t="s">
        <v>418</v>
      </c>
      <c r="D68" s="331" t="s">
        <v>184</v>
      </c>
      <c r="E68" s="301">
        <v>635.4</v>
      </c>
      <c r="F68" s="302"/>
      <c r="G68" s="235"/>
      <c r="H68" s="288"/>
      <c r="I68" s="288"/>
      <c r="J68" s="288"/>
      <c r="K68" s="297"/>
      <c r="L68" s="236"/>
      <c r="M68" s="237"/>
      <c r="N68" s="237"/>
      <c r="O68" s="237"/>
      <c r="P68" s="298"/>
    </row>
    <row r="69" spans="1:16" s="293" customFormat="1" ht="15" outlineLevel="1">
      <c r="A69" s="232"/>
      <c r="B69" s="376"/>
      <c r="C69" s="287" t="s">
        <v>38</v>
      </c>
      <c r="D69" s="331" t="s">
        <v>184</v>
      </c>
      <c r="E69" s="301">
        <v>762.5</v>
      </c>
      <c r="F69" s="234"/>
      <c r="G69" s="235"/>
      <c r="H69" s="288"/>
      <c r="I69" s="288"/>
      <c r="J69" s="288"/>
      <c r="K69" s="297"/>
      <c r="L69" s="236"/>
      <c r="M69" s="237"/>
      <c r="N69" s="237"/>
      <c r="O69" s="237"/>
      <c r="P69" s="298"/>
    </row>
    <row r="70" spans="1:16" s="293" customFormat="1" ht="12.75" outlineLevel="1">
      <c r="A70" s="232"/>
      <c r="B70" s="376"/>
      <c r="C70" s="287" t="s">
        <v>39</v>
      </c>
      <c r="D70" s="331" t="s">
        <v>4</v>
      </c>
      <c r="E70" s="331">
        <v>1</v>
      </c>
      <c r="F70" s="377"/>
      <c r="G70" s="235"/>
      <c r="H70" s="288"/>
      <c r="I70" s="288"/>
      <c r="J70" s="288"/>
      <c r="K70" s="297"/>
      <c r="L70" s="236"/>
      <c r="M70" s="237"/>
      <c r="N70" s="237"/>
      <c r="O70" s="237"/>
      <c r="P70" s="298"/>
    </row>
    <row r="71" spans="1:16" s="293" customFormat="1" ht="39">
      <c r="A71" s="232">
        <v>28</v>
      </c>
      <c r="B71" s="294" t="s">
        <v>9</v>
      </c>
      <c r="C71" s="310" t="s">
        <v>419</v>
      </c>
      <c r="D71" s="481" t="s">
        <v>183</v>
      </c>
      <c r="E71" s="301">
        <v>1666.1</v>
      </c>
      <c r="F71" s="311"/>
      <c r="G71" s="235"/>
      <c r="H71" s="288"/>
      <c r="I71" s="288"/>
      <c r="J71" s="288"/>
      <c r="K71" s="313"/>
      <c r="L71" s="314"/>
      <c r="M71" s="315"/>
      <c r="N71" s="315"/>
      <c r="O71" s="315"/>
      <c r="P71" s="316"/>
    </row>
    <row r="72" spans="1:16" s="309" customFormat="1" ht="52.5">
      <c r="A72" s="232">
        <v>29</v>
      </c>
      <c r="B72" s="294" t="s">
        <v>9</v>
      </c>
      <c r="C72" s="305" t="s">
        <v>810</v>
      </c>
      <c r="D72" s="306" t="s">
        <v>183</v>
      </c>
      <c r="E72" s="307">
        <v>499.83</v>
      </c>
      <c r="F72" s="302"/>
      <c r="G72" s="235"/>
      <c r="H72" s="288"/>
      <c r="I72" s="288"/>
      <c r="J72" s="288"/>
      <c r="K72" s="297"/>
      <c r="L72" s="308"/>
      <c r="M72" s="237"/>
      <c r="N72" s="237"/>
      <c r="O72" s="237"/>
      <c r="P72" s="298"/>
    </row>
    <row r="73" spans="1:16" s="293" customFormat="1" ht="12.75" outlineLevel="1">
      <c r="A73" s="232"/>
      <c r="B73" s="294"/>
      <c r="C73" s="287" t="s">
        <v>442</v>
      </c>
      <c r="D73" s="285" t="s">
        <v>32</v>
      </c>
      <c r="E73" s="307">
        <v>130</v>
      </c>
      <c r="F73" s="302"/>
      <c r="G73" s="235"/>
      <c r="H73" s="288"/>
      <c r="I73" s="288"/>
      <c r="J73" s="288"/>
      <c r="K73" s="316"/>
      <c r="L73" s="334"/>
      <c r="M73" s="318"/>
      <c r="N73" s="318"/>
      <c r="O73" s="318"/>
      <c r="P73" s="335"/>
    </row>
    <row r="74" spans="1:16" s="159" customFormat="1" ht="15" outlineLevel="1">
      <c r="A74" s="139"/>
      <c r="B74" s="154"/>
      <c r="C74" s="258" t="s">
        <v>420</v>
      </c>
      <c r="D74" s="285" t="s">
        <v>184</v>
      </c>
      <c r="E74" s="136">
        <v>574.8</v>
      </c>
      <c r="F74" s="113"/>
      <c r="G74" s="98"/>
      <c r="H74" s="114"/>
      <c r="I74" s="114"/>
      <c r="J74" s="114"/>
      <c r="K74" s="155"/>
      <c r="L74" s="162"/>
      <c r="M74" s="156"/>
      <c r="N74" s="156"/>
      <c r="O74" s="156"/>
      <c r="P74" s="157"/>
    </row>
    <row r="75" spans="1:16" s="380" customFormat="1" ht="12.75" outlineLevel="1">
      <c r="A75" s="354"/>
      <c r="B75" s="384"/>
      <c r="C75" s="420" t="s">
        <v>421</v>
      </c>
      <c r="D75" s="463" t="s">
        <v>32</v>
      </c>
      <c r="E75" s="307">
        <v>22492.4</v>
      </c>
      <c r="F75" s="385"/>
      <c r="G75" s="307"/>
      <c r="H75" s="317"/>
      <c r="I75" s="288"/>
      <c r="J75" s="288"/>
      <c r="K75" s="155"/>
      <c r="L75" s="162"/>
      <c r="M75" s="156"/>
      <c r="N75" s="156"/>
      <c r="O75" s="156"/>
      <c r="P75" s="157"/>
    </row>
    <row r="76" spans="1:16" s="293" customFormat="1" ht="12.75">
      <c r="A76" s="232"/>
      <c r="B76" s="372"/>
      <c r="C76" s="374" t="s">
        <v>422</v>
      </c>
      <c r="D76" s="285"/>
      <c r="E76" s="301"/>
      <c r="F76" s="234"/>
      <c r="G76" s="234"/>
      <c r="H76" s="234"/>
      <c r="I76" s="234"/>
      <c r="J76" s="234"/>
      <c r="K76" s="234"/>
      <c r="L76" s="373"/>
      <c r="M76" s="302"/>
      <c r="N76" s="302"/>
      <c r="O76" s="302"/>
      <c r="P76" s="302"/>
    </row>
    <row r="77" spans="1:16" s="293" customFormat="1" ht="52.5">
      <c r="A77" s="232">
        <v>30</v>
      </c>
      <c r="B77" s="294" t="s">
        <v>9</v>
      </c>
      <c r="C77" s="382" t="s">
        <v>432</v>
      </c>
      <c r="D77" s="332" t="s">
        <v>184</v>
      </c>
      <c r="E77" s="301">
        <v>252.2</v>
      </c>
      <c r="F77" s="302"/>
      <c r="G77" s="235"/>
      <c r="H77" s="288"/>
      <c r="I77" s="288"/>
      <c r="J77" s="288"/>
      <c r="K77" s="297"/>
      <c r="L77" s="236"/>
      <c r="M77" s="237"/>
      <c r="N77" s="237"/>
      <c r="O77" s="237"/>
      <c r="P77" s="298"/>
    </row>
    <row r="78" spans="1:16" s="293" customFormat="1" ht="12.75" outlineLevel="1">
      <c r="A78" s="232"/>
      <c r="B78" s="294"/>
      <c r="C78" s="287" t="s">
        <v>442</v>
      </c>
      <c r="D78" s="285" t="s">
        <v>32</v>
      </c>
      <c r="E78" s="307">
        <v>65.6</v>
      </c>
      <c r="F78" s="302"/>
      <c r="G78" s="235">
        <v>0</v>
      </c>
      <c r="H78" s="288">
        <f>ROUND(F78*G78,2)</f>
        <v>0</v>
      </c>
      <c r="I78" s="288"/>
      <c r="J78" s="288">
        <v>0</v>
      </c>
      <c r="K78" s="316">
        <f>ROUND(SUM(J78+H78+I78),2)</f>
        <v>0</v>
      </c>
      <c r="L78" s="334">
        <f>ROUND(F78*$E78,1)</f>
        <v>0</v>
      </c>
      <c r="M78" s="318">
        <f>ROUND(E78*H78,2)</f>
        <v>0</v>
      </c>
      <c r="N78" s="318">
        <f>ROUND(I78*E78,2)</f>
        <v>0</v>
      </c>
      <c r="O78" s="318">
        <f>ROUND(J78*E78,2)</f>
        <v>0</v>
      </c>
      <c r="P78" s="335">
        <f>ROUND(M78+N78+O78,2)</f>
        <v>0</v>
      </c>
    </row>
    <row r="79" spans="1:16" s="293" customFormat="1" ht="12.75" outlineLevel="1">
      <c r="A79" s="232"/>
      <c r="B79" s="233"/>
      <c r="C79" s="287" t="s">
        <v>443</v>
      </c>
      <c r="D79" s="332" t="s">
        <v>32</v>
      </c>
      <c r="E79" s="301">
        <v>1134.9</v>
      </c>
      <c r="F79" s="234"/>
      <c r="G79" s="235">
        <v>0</v>
      </c>
      <c r="H79" s="288">
        <f>ROUND(F79*G79,2)</f>
        <v>0</v>
      </c>
      <c r="I79" s="288"/>
      <c r="J79" s="288">
        <v>0</v>
      </c>
      <c r="K79" s="297">
        <f>ROUND(SUM(J79+H79+I79),2)</f>
        <v>0</v>
      </c>
      <c r="L79" s="236">
        <f>ROUND(F79*$E79,1)</f>
        <v>0</v>
      </c>
      <c r="M79" s="237">
        <f>ROUND(E79*H79,2)</f>
        <v>0</v>
      </c>
      <c r="N79" s="237">
        <f>ROUND(I79*E79,2)</f>
        <v>0</v>
      </c>
      <c r="O79" s="237">
        <f>ROUND(J79*E79,2)</f>
        <v>0</v>
      </c>
      <c r="P79" s="298">
        <f>ROUND(M79+N79+O79,2)</f>
        <v>0</v>
      </c>
    </row>
    <row r="80" spans="1:16" s="293" customFormat="1" ht="24.75" customHeight="1" outlineLevel="1">
      <c r="A80" s="232"/>
      <c r="B80" s="233"/>
      <c r="C80" s="287" t="s">
        <v>444</v>
      </c>
      <c r="D80" s="332" t="s">
        <v>184</v>
      </c>
      <c r="E80" s="301">
        <v>275.4</v>
      </c>
      <c r="F80" s="234"/>
      <c r="G80" s="235">
        <v>0</v>
      </c>
      <c r="H80" s="288">
        <f>ROUND(F80*G80,2)</f>
        <v>0</v>
      </c>
      <c r="I80" s="317"/>
      <c r="J80" s="288">
        <v>0</v>
      </c>
      <c r="K80" s="297">
        <f>ROUND(SUM(J80+H80+I80),2)</f>
        <v>0</v>
      </c>
      <c r="L80" s="236">
        <f>ROUND(F80*$E80,1)</f>
        <v>0</v>
      </c>
      <c r="M80" s="237">
        <f>ROUND(E80*H80,2)</f>
        <v>0</v>
      </c>
      <c r="N80" s="237">
        <f>ROUND(I80*E80,2)</f>
        <v>0</v>
      </c>
      <c r="O80" s="237">
        <f>ROUND(J80*E80,2)</f>
        <v>0</v>
      </c>
      <c r="P80" s="298">
        <f>ROUND(M80+N80+O80,2)</f>
        <v>0</v>
      </c>
    </row>
    <row r="81" spans="1:16" s="293" customFormat="1" ht="26.25" outlineLevel="1">
      <c r="A81" s="232"/>
      <c r="B81" s="294"/>
      <c r="C81" s="287" t="s">
        <v>433</v>
      </c>
      <c r="D81" s="285" t="s">
        <v>80</v>
      </c>
      <c r="E81" s="331">
        <v>1765</v>
      </c>
      <c r="F81" s="235"/>
      <c r="G81" s="235">
        <v>0</v>
      </c>
      <c r="H81" s="288">
        <f>ROUND(F81*G81,2)</f>
        <v>0</v>
      </c>
      <c r="I81" s="288"/>
      <c r="J81" s="288">
        <v>0</v>
      </c>
      <c r="K81" s="316">
        <f>ROUND(SUM(J81+H81+I81),2)</f>
        <v>0</v>
      </c>
      <c r="L81" s="334">
        <f>ROUND(F81*$E81,1)</f>
        <v>0</v>
      </c>
      <c r="M81" s="318">
        <f>ROUND(E81*H81,2)</f>
        <v>0</v>
      </c>
      <c r="N81" s="318">
        <f>ROUND(I81*E81,2)</f>
        <v>0</v>
      </c>
      <c r="O81" s="318">
        <f>ROUND(J81*E81,2)</f>
        <v>0</v>
      </c>
      <c r="P81" s="335">
        <f>ROUND(M81+N81+O81,2)</f>
        <v>0</v>
      </c>
    </row>
    <row r="82" spans="1:16" s="293" customFormat="1" ht="39">
      <c r="A82" s="232">
        <v>31</v>
      </c>
      <c r="B82" s="294" t="s">
        <v>9</v>
      </c>
      <c r="C82" s="333" t="s">
        <v>423</v>
      </c>
      <c r="D82" s="332" t="s">
        <v>184</v>
      </c>
      <c r="E82" s="301">
        <v>262.4</v>
      </c>
      <c r="F82" s="302"/>
      <c r="G82" s="235"/>
      <c r="H82" s="288"/>
      <c r="I82" s="288"/>
      <c r="J82" s="288"/>
      <c r="K82" s="297"/>
      <c r="L82" s="236"/>
      <c r="M82" s="237"/>
      <c r="N82" s="237"/>
      <c r="O82" s="237"/>
      <c r="P82" s="298"/>
    </row>
    <row r="83" spans="1:16" s="293" customFormat="1" ht="12.75" outlineLevel="1">
      <c r="A83" s="232"/>
      <c r="B83" s="233"/>
      <c r="C83" s="287" t="s">
        <v>445</v>
      </c>
      <c r="D83" s="332" t="s">
        <v>32</v>
      </c>
      <c r="E83" s="301">
        <v>2099.2</v>
      </c>
      <c r="F83" s="234"/>
      <c r="G83" s="235"/>
      <c r="H83" s="288"/>
      <c r="I83" s="288"/>
      <c r="J83" s="288"/>
      <c r="K83" s="297"/>
      <c r="L83" s="236"/>
      <c r="M83" s="237"/>
      <c r="N83" s="237"/>
      <c r="O83" s="237"/>
      <c r="P83" s="298"/>
    </row>
    <row r="84" spans="1:16" s="293" customFormat="1" ht="26.25" outlineLevel="1">
      <c r="A84" s="232"/>
      <c r="B84" s="233"/>
      <c r="C84" s="287" t="s">
        <v>446</v>
      </c>
      <c r="D84" s="332" t="s">
        <v>184</v>
      </c>
      <c r="E84" s="301">
        <v>629.8</v>
      </c>
      <c r="F84" s="234"/>
      <c r="G84" s="235"/>
      <c r="H84" s="288"/>
      <c r="I84" s="288"/>
      <c r="J84" s="288"/>
      <c r="K84" s="297"/>
      <c r="L84" s="236"/>
      <c r="M84" s="237"/>
      <c r="N84" s="237"/>
      <c r="O84" s="237"/>
      <c r="P84" s="298"/>
    </row>
    <row r="85" spans="1:16" s="380" customFormat="1" ht="26.25">
      <c r="A85" s="354">
        <v>32</v>
      </c>
      <c r="B85" s="355" t="s">
        <v>9</v>
      </c>
      <c r="C85" s="383" t="s">
        <v>447</v>
      </c>
      <c r="D85" s="331" t="s">
        <v>31</v>
      </c>
      <c r="E85" s="301">
        <v>79.2</v>
      </c>
      <c r="F85" s="304"/>
      <c r="G85" s="307"/>
      <c r="H85" s="317"/>
      <c r="I85" s="317"/>
      <c r="J85" s="317"/>
      <c r="K85" s="378"/>
      <c r="L85" s="347"/>
      <c r="M85" s="348"/>
      <c r="N85" s="348"/>
      <c r="O85" s="348"/>
      <c r="P85" s="349"/>
    </row>
    <row r="86" spans="1:16" s="293" customFormat="1" ht="39">
      <c r="A86" s="232">
        <v>33</v>
      </c>
      <c r="B86" s="294" t="s">
        <v>9</v>
      </c>
      <c r="C86" s="333" t="s">
        <v>559</v>
      </c>
      <c r="D86" s="285" t="s">
        <v>184</v>
      </c>
      <c r="E86" s="301">
        <v>262.4</v>
      </c>
      <c r="F86" s="304"/>
      <c r="G86" s="307"/>
      <c r="H86" s="317"/>
      <c r="I86" s="288"/>
      <c r="J86" s="288"/>
      <c r="K86" s="316"/>
      <c r="L86" s="334"/>
      <c r="M86" s="318"/>
      <c r="N86" s="318"/>
      <c r="O86" s="318"/>
      <c r="P86" s="335"/>
    </row>
    <row r="87" spans="1:16" s="293" customFormat="1" ht="12.75" outlineLevel="1">
      <c r="A87" s="232"/>
      <c r="B87" s="294"/>
      <c r="C87" s="287" t="s">
        <v>440</v>
      </c>
      <c r="D87" s="285" t="s">
        <v>91</v>
      </c>
      <c r="E87" s="307">
        <v>65.6</v>
      </c>
      <c r="F87" s="304"/>
      <c r="G87" s="307"/>
      <c r="H87" s="317"/>
      <c r="I87" s="317"/>
      <c r="J87" s="288"/>
      <c r="K87" s="316"/>
      <c r="L87" s="334"/>
      <c r="M87" s="318"/>
      <c r="N87" s="318"/>
      <c r="O87" s="318"/>
      <c r="P87" s="335"/>
    </row>
    <row r="88" spans="1:16" s="293" customFormat="1" ht="26.25" outlineLevel="1">
      <c r="A88" s="232"/>
      <c r="B88" s="294"/>
      <c r="C88" s="287" t="s">
        <v>476</v>
      </c>
      <c r="D88" s="285" t="s">
        <v>32</v>
      </c>
      <c r="E88" s="463">
        <v>1049.6</v>
      </c>
      <c r="F88" s="304"/>
      <c r="G88" s="307"/>
      <c r="H88" s="317"/>
      <c r="I88" s="317"/>
      <c r="J88" s="288"/>
      <c r="K88" s="316"/>
      <c r="L88" s="334"/>
      <c r="M88" s="318"/>
      <c r="N88" s="318"/>
      <c r="O88" s="318"/>
      <c r="P88" s="335"/>
    </row>
    <row r="89" spans="1:16" s="293" customFormat="1" ht="26.25">
      <c r="A89" s="232"/>
      <c r="B89" s="372"/>
      <c r="C89" s="374" t="s">
        <v>424</v>
      </c>
      <c r="D89" s="285"/>
      <c r="E89" s="301"/>
      <c r="F89" s="234"/>
      <c r="G89" s="234"/>
      <c r="H89" s="234"/>
      <c r="I89" s="234"/>
      <c r="J89" s="234"/>
      <c r="K89" s="234"/>
      <c r="L89" s="373"/>
      <c r="M89" s="302"/>
      <c r="N89" s="302"/>
      <c r="O89" s="302"/>
      <c r="P89" s="302"/>
    </row>
    <row r="90" spans="1:16" s="293" customFormat="1" ht="52.5">
      <c r="A90" s="232">
        <v>34</v>
      </c>
      <c r="B90" s="294" t="s">
        <v>9</v>
      </c>
      <c r="C90" s="382" t="s">
        <v>458</v>
      </c>
      <c r="D90" s="332" t="s">
        <v>184</v>
      </c>
      <c r="E90" s="301">
        <v>614.9</v>
      </c>
      <c r="F90" s="302"/>
      <c r="G90" s="235"/>
      <c r="H90" s="288"/>
      <c r="I90" s="288"/>
      <c r="J90" s="288"/>
      <c r="K90" s="297"/>
      <c r="L90" s="236"/>
      <c r="M90" s="237"/>
      <c r="N90" s="237"/>
      <c r="O90" s="237"/>
      <c r="P90" s="298"/>
    </row>
    <row r="91" spans="1:16" s="293" customFormat="1" ht="12.75" outlineLevel="1">
      <c r="A91" s="232"/>
      <c r="B91" s="294"/>
      <c r="C91" s="287" t="s">
        <v>442</v>
      </c>
      <c r="D91" s="285" t="s">
        <v>32</v>
      </c>
      <c r="E91" s="307">
        <v>159.9</v>
      </c>
      <c r="F91" s="302"/>
      <c r="G91" s="235"/>
      <c r="H91" s="288"/>
      <c r="I91" s="288"/>
      <c r="J91" s="288"/>
      <c r="K91" s="316"/>
      <c r="L91" s="334"/>
      <c r="M91" s="318"/>
      <c r="N91" s="318"/>
      <c r="O91" s="318"/>
      <c r="P91" s="335"/>
    </row>
    <row r="92" spans="1:16" s="293" customFormat="1" ht="12.75" outlineLevel="1">
      <c r="A92" s="232"/>
      <c r="B92" s="233"/>
      <c r="C92" s="287" t="s">
        <v>443</v>
      </c>
      <c r="D92" s="332" t="s">
        <v>32</v>
      </c>
      <c r="E92" s="301">
        <v>2767.1</v>
      </c>
      <c r="F92" s="234"/>
      <c r="G92" s="235"/>
      <c r="H92" s="288"/>
      <c r="I92" s="288"/>
      <c r="J92" s="288"/>
      <c r="K92" s="297"/>
      <c r="L92" s="236"/>
      <c r="M92" s="237"/>
      <c r="N92" s="237"/>
      <c r="O92" s="237"/>
      <c r="P92" s="298"/>
    </row>
    <row r="93" spans="1:16" s="293" customFormat="1" ht="26.25" outlineLevel="1">
      <c r="A93" s="232"/>
      <c r="B93" s="233"/>
      <c r="C93" s="287" t="s">
        <v>444</v>
      </c>
      <c r="D93" s="332" t="s">
        <v>184</v>
      </c>
      <c r="E93" s="301">
        <v>658.6</v>
      </c>
      <c r="F93" s="234"/>
      <c r="G93" s="235"/>
      <c r="H93" s="288"/>
      <c r="I93" s="317"/>
      <c r="J93" s="288"/>
      <c r="K93" s="297"/>
      <c r="L93" s="236"/>
      <c r="M93" s="237"/>
      <c r="N93" s="237"/>
      <c r="O93" s="237"/>
      <c r="P93" s="298"/>
    </row>
    <row r="94" spans="1:16" s="293" customFormat="1" ht="26.25" outlineLevel="1">
      <c r="A94" s="232"/>
      <c r="B94" s="294"/>
      <c r="C94" s="287" t="s">
        <v>433</v>
      </c>
      <c r="D94" s="285" t="s">
        <v>80</v>
      </c>
      <c r="E94" s="331">
        <v>4304</v>
      </c>
      <c r="F94" s="235"/>
      <c r="G94" s="235"/>
      <c r="H94" s="288"/>
      <c r="I94" s="288"/>
      <c r="J94" s="288"/>
      <c r="K94" s="316"/>
      <c r="L94" s="334"/>
      <c r="M94" s="318"/>
      <c r="N94" s="318"/>
      <c r="O94" s="318"/>
      <c r="P94" s="335"/>
    </row>
    <row r="95" spans="1:16" s="293" customFormat="1" ht="39">
      <c r="A95" s="232">
        <v>35</v>
      </c>
      <c r="B95" s="294" t="s">
        <v>9</v>
      </c>
      <c r="C95" s="333" t="s">
        <v>425</v>
      </c>
      <c r="D95" s="332" t="s">
        <v>184</v>
      </c>
      <c r="E95" s="301">
        <v>626.7</v>
      </c>
      <c r="F95" s="302"/>
      <c r="G95" s="235"/>
      <c r="H95" s="288"/>
      <c r="I95" s="288"/>
      <c r="J95" s="288"/>
      <c r="K95" s="297"/>
      <c r="L95" s="236"/>
      <c r="M95" s="237"/>
      <c r="N95" s="237"/>
      <c r="O95" s="237"/>
      <c r="P95" s="298"/>
    </row>
    <row r="96" spans="1:16" s="293" customFormat="1" ht="12.75" outlineLevel="1">
      <c r="A96" s="232"/>
      <c r="B96" s="233"/>
      <c r="C96" s="287" t="s">
        <v>445</v>
      </c>
      <c r="D96" s="332" t="s">
        <v>32</v>
      </c>
      <c r="E96" s="301">
        <v>2506.8</v>
      </c>
      <c r="F96" s="234"/>
      <c r="G96" s="235"/>
      <c r="H96" s="288"/>
      <c r="I96" s="288"/>
      <c r="J96" s="288"/>
      <c r="K96" s="297"/>
      <c r="L96" s="236"/>
      <c r="M96" s="237"/>
      <c r="N96" s="237"/>
      <c r="O96" s="237"/>
      <c r="P96" s="298"/>
    </row>
    <row r="97" spans="1:16" s="293" customFormat="1" ht="15" outlineLevel="1">
      <c r="A97" s="232"/>
      <c r="B97" s="233"/>
      <c r="C97" s="287" t="s">
        <v>83</v>
      </c>
      <c r="D97" s="332" t="s">
        <v>184</v>
      </c>
      <c r="E97" s="301">
        <v>752.04</v>
      </c>
      <c r="F97" s="234"/>
      <c r="G97" s="235"/>
      <c r="H97" s="288"/>
      <c r="I97" s="288"/>
      <c r="J97" s="288"/>
      <c r="K97" s="297"/>
      <c r="L97" s="236"/>
      <c r="M97" s="237"/>
      <c r="N97" s="237"/>
      <c r="O97" s="237"/>
      <c r="P97" s="298"/>
    </row>
    <row r="98" spans="1:16" s="380" customFormat="1" ht="26.25">
      <c r="A98" s="354">
        <v>36</v>
      </c>
      <c r="B98" s="355" t="s">
        <v>9</v>
      </c>
      <c r="C98" s="383" t="s">
        <v>447</v>
      </c>
      <c r="D98" s="331" t="s">
        <v>31</v>
      </c>
      <c r="E98" s="301">
        <v>48.2</v>
      </c>
      <c r="F98" s="304"/>
      <c r="G98" s="307"/>
      <c r="H98" s="317"/>
      <c r="I98" s="317"/>
      <c r="J98" s="317"/>
      <c r="K98" s="378"/>
      <c r="L98" s="347"/>
      <c r="M98" s="348"/>
      <c r="N98" s="348"/>
      <c r="O98" s="348"/>
      <c r="P98" s="349"/>
    </row>
    <row r="99" spans="1:16" s="380" customFormat="1" ht="26.25">
      <c r="A99" s="354">
        <v>37</v>
      </c>
      <c r="B99" s="355" t="s">
        <v>9</v>
      </c>
      <c r="C99" s="383" t="s">
        <v>466</v>
      </c>
      <c r="D99" s="331" t="s">
        <v>31</v>
      </c>
      <c r="E99" s="301">
        <v>313.1</v>
      </c>
      <c r="F99" s="304"/>
      <c r="G99" s="307"/>
      <c r="H99" s="317"/>
      <c r="I99" s="317"/>
      <c r="J99" s="317"/>
      <c r="K99" s="378"/>
      <c r="L99" s="347"/>
      <c r="M99" s="348"/>
      <c r="N99" s="348"/>
      <c r="O99" s="348"/>
      <c r="P99" s="349"/>
    </row>
    <row r="100" spans="1:16" s="293" customFormat="1" ht="39">
      <c r="A100" s="354">
        <v>38</v>
      </c>
      <c r="B100" s="294" t="s">
        <v>9</v>
      </c>
      <c r="C100" s="333" t="s">
        <v>560</v>
      </c>
      <c r="D100" s="285" t="s">
        <v>184</v>
      </c>
      <c r="E100" s="301">
        <v>626.7</v>
      </c>
      <c r="F100" s="304"/>
      <c r="G100" s="307"/>
      <c r="H100" s="317"/>
      <c r="I100" s="288"/>
      <c r="J100" s="288"/>
      <c r="K100" s="316"/>
      <c r="L100" s="334"/>
      <c r="M100" s="318"/>
      <c r="N100" s="318"/>
      <c r="O100" s="318"/>
      <c r="P100" s="335"/>
    </row>
    <row r="101" spans="1:16" s="293" customFormat="1" ht="12.75" outlineLevel="1">
      <c r="A101" s="232"/>
      <c r="B101" s="294"/>
      <c r="C101" s="287" t="s">
        <v>440</v>
      </c>
      <c r="D101" s="285" t="s">
        <v>91</v>
      </c>
      <c r="E101" s="307">
        <v>156.7</v>
      </c>
      <c r="F101" s="304"/>
      <c r="G101" s="307"/>
      <c r="H101" s="317"/>
      <c r="I101" s="317"/>
      <c r="J101" s="288"/>
      <c r="K101" s="316"/>
      <c r="L101" s="334"/>
      <c r="M101" s="318"/>
      <c r="N101" s="318"/>
      <c r="O101" s="318"/>
      <c r="P101" s="335"/>
    </row>
    <row r="102" spans="1:16" s="293" customFormat="1" ht="26.25" outlineLevel="1">
      <c r="A102" s="232"/>
      <c r="B102" s="294"/>
      <c r="C102" s="287" t="s">
        <v>476</v>
      </c>
      <c r="D102" s="285" t="s">
        <v>32</v>
      </c>
      <c r="E102" s="463">
        <v>2506.8</v>
      </c>
      <c r="F102" s="304"/>
      <c r="G102" s="307"/>
      <c r="H102" s="317"/>
      <c r="I102" s="317"/>
      <c r="J102" s="288"/>
      <c r="K102" s="316"/>
      <c r="L102" s="334"/>
      <c r="M102" s="318"/>
      <c r="N102" s="318"/>
      <c r="O102" s="318"/>
      <c r="P102" s="335"/>
    </row>
    <row r="103" spans="1:16" s="293" customFormat="1" ht="26.25">
      <c r="A103" s="232"/>
      <c r="B103" s="372"/>
      <c r="C103" s="374" t="s">
        <v>426</v>
      </c>
      <c r="D103" s="285"/>
      <c r="E103" s="301"/>
      <c r="F103" s="234"/>
      <c r="G103" s="234"/>
      <c r="H103" s="234"/>
      <c r="I103" s="234"/>
      <c r="J103" s="234"/>
      <c r="K103" s="234"/>
      <c r="L103" s="373"/>
      <c r="M103" s="302"/>
      <c r="N103" s="302"/>
      <c r="O103" s="302"/>
      <c r="P103" s="302"/>
    </row>
    <row r="104" spans="1:16" s="293" customFormat="1" ht="52.5">
      <c r="A104" s="232">
        <v>39</v>
      </c>
      <c r="B104" s="294" t="s">
        <v>9</v>
      </c>
      <c r="C104" s="382" t="s">
        <v>427</v>
      </c>
      <c r="D104" s="332" t="s">
        <v>184</v>
      </c>
      <c r="E104" s="301">
        <v>799</v>
      </c>
      <c r="F104" s="302"/>
      <c r="G104" s="235"/>
      <c r="H104" s="288"/>
      <c r="I104" s="288"/>
      <c r="J104" s="288"/>
      <c r="K104" s="297"/>
      <c r="L104" s="236"/>
      <c r="M104" s="237"/>
      <c r="N104" s="237"/>
      <c r="O104" s="237"/>
      <c r="P104" s="298"/>
    </row>
    <row r="105" spans="1:16" s="293" customFormat="1" ht="12.75" outlineLevel="1">
      <c r="A105" s="232"/>
      <c r="B105" s="294"/>
      <c r="C105" s="287" t="s">
        <v>442</v>
      </c>
      <c r="D105" s="285" t="s">
        <v>32</v>
      </c>
      <c r="E105" s="307">
        <v>207.7</v>
      </c>
      <c r="F105" s="302"/>
      <c r="G105" s="235"/>
      <c r="H105" s="288"/>
      <c r="I105" s="288"/>
      <c r="J105" s="288"/>
      <c r="K105" s="316"/>
      <c r="L105" s="334"/>
      <c r="M105" s="318"/>
      <c r="N105" s="318"/>
      <c r="O105" s="318"/>
      <c r="P105" s="335"/>
    </row>
    <row r="106" spans="1:16" s="293" customFormat="1" ht="12.75" outlineLevel="1">
      <c r="A106" s="232"/>
      <c r="B106" s="233"/>
      <c r="C106" s="287" t="s">
        <v>443</v>
      </c>
      <c r="D106" s="332" t="s">
        <v>32</v>
      </c>
      <c r="E106" s="301">
        <v>3595.5</v>
      </c>
      <c r="F106" s="234"/>
      <c r="G106" s="235"/>
      <c r="H106" s="288"/>
      <c r="I106" s="288"/>
      <c r="J106" s="288"/>
      <c r="K106" s="297"/>
      <c r="L106" s="236"/>
      <c r="M106" s="237"/>
      <c r="N106" s="237"/>
      <c r="O106" s="237"/>
      <c r="P106" s="298"/>
    </row>
    <row r="107" spans="1:16" s="293" customFormat="1" ht="26.25" outlineLevel="1">
      <c r="A107" s="232"/>
      <c r="B107" s="233"/>
      <c r="C107" s="287" t="s">
        <v>444</v>
      </c>
      <c r="D107" s="332" t="s">
        <v>184</v>
      </c>
      <c r="E107" s="301">
        <v>851.5</v>
      </c>
      <c r="F107" s="234"/>
      <c r="G107" s="235"/>
      <c r="H107" s="288"/>
      <c r="I107" s="317"/>
      <c r="J107" s="288"/>
      <c r="K107" s="297"/>
      <c r="L107" s="236"/>
      <c r="M107" s="237"/>
      <c r="N107" s="237"/>
      <c r="O107" s="237"/>
      <c r="P107" s="298"/>
    </row>
    <row r="108" spans="1:16" s="293" customFormat="1" ht="26.25" outlineLevel="1">
      <c r="A108" s="232"/>
      <c r="B108" s="294"/>
      <c r="C108" s="287" t="s">
        <v>433</v>
      </c>
      <c r="D108" s="285" t="s">
        <v>80</v>
      </c>
      <c r="E108" s="331">
        <v>5593</v>
      </c>
      <c r="F108" s="235"/>
      <c r="G108" s="235"/>
      <c r="H108" s="288"/>
      <c r="I108" s="288"/>
      <c r="J108" s="288"/>
      <c r="K108" s="316"/>
      <c r="L108" s="334"/>
      <c r="M108" s="318"/>
      <c r="N108" s="318"/>
      <c r="O108" s="318"/>
      <c r="P108" s="335"/>
    </row>
    <row r="109" spans="1:16" s="293" customFormat="1" ht="39">
      <c r="A109" s="232">
        <v>40</v>
      </c>
      <c r="B109" s="294" t="s">
        <v>9</v>
      </c>
      <c r="C109" s="333" t="s">
        <v>428</v>
      </c>
      <c r="D109" s="332" t="s">
        <v>184</v>
      </c>
      <c r="E109" s="301">
        <v>810.4</v>
      </c>
      <c r="F109" s="302"/>
      <c r="G109" s="235"/>
      <c r="H109" s="288"/>
      <c r="I109" s="288"/>
      <c r="J109" s="288"/>
      <c r="K109" s="297"/>
      <c r="L109" s="236"/>
      <c r="M109" s="237"/>
      <c r="N109" s="237"/>
      <c r="O109" s="237"/>
      <c r="P109" s="298"/>
    </row>
    <row r="110" spans="1:16" s="293" customFormat="1" ht="12.75" outlineLevel="1">
      <c r="A110" s="232"/>
      <c r="B110" s="233"/>
      <c r="C110" s="287" t="s">
        <v>445</v>
      </c>
      <c r="D110" s="332" t="s">
        <v>32</v>
      </c>
      <c r="E110" s="301">
        <v>3241.6</v>
      </c>
      <c r="F110" s="234"/>
      <c r="G110" s="235"/>
      <c r="H110" s="288"/>
      <c r="I110" s="288"/>
      <c r="J110" s="288"/>
      <c r="K110" s="297"/>
      <c r="L110" s="236"/>
      <c r="M110" s="237"/>
      <c r="N110" s="237"/>
      <c r="O110" s="237"/>
      <c r="P110" s="298"/>
    </row>
    <row r="111" spans="1:16" s="293" customFormat="1" ht="15" outlineLevel="1">
      <c r="A111" s="232"/>
      <c r="B111" s="233"/>
      <c r="C111" s="287" t="s">
        <v>83</v>
      </c>
      <c r="D111" s="332" t="s">
        <v>184</v>
      </c>
      <c r="E111" s="301">
        <v>972.48</v>
      </c>
      <c r="F111" s="234"/>
      <c r="G111" s="235"/>
      <c r="H111" s="288"/>
      <c r="I111" s="288"/>
      <c r="J111" s="288"/>
      <c r="K111" s="297"/>
      <c r="L111" s="236"/>
      <c r="M111" s="237"/>
      <c r="N111" s="237"/>
      <c r="O111" s="237"/>
      <c r="P111" s="298"/>
    </row>
    <row r="112" spans="1:16" s="380" customFormat="1" ht="26.25">
      <c r="A112" s="354">
        <v>41</v>
      </c>
      <c r="B112" s="355" t="s">
        <v>9</v>
      </c>
      <c r="C112" s="383" t="s">
        <v>447</v>
      </c>
      <c r="D112" s="331" t="s">
        <v>31</v>
      </c>
      <c r="E112" s="301">
        <v>87.7</v>
      </c>
      <c r="F112" s="304"/>
      <c r="G112" s="307"/>
      <c r="H112" s="317"/>
      <c r="I112" s="317"/>
      <c r="J112" s="317"/>
      <c r="K112" s="378"/>
      <c r="L112" s="347"/>
      <c r="M112" s="348"/>
      <c r="N112" s="348"/>
      <c r="O112" s="348"/>
      <c r="P112" s="349"/>
    </row>
    <row r="113" spans="1:16" s="293" customFormat="1" ht="39">
      <c r="A113" s="232">
        <v>42</v>
      </c>
      <c r="B113" s="294" t="s">
        <v>9</v>
      </c>
      <c r="C113" s="333" t="s">
        <v>560</v>
      </c>
      <c r="D113" s="285" t="s">
        <v>184</v>
      </c>
      <c r="E113" s="301">
        <v>810.4</v>
      </c>
      <c r="F113" s="304"/>
      <c r="G113" s="307"/>
      <c r="H113" s="317"/>
      <c r="I113" s="288"/>
      <c r="J113" s="288"/>
      <c r="K113" s="316"/>
      <c r="L113" s="334"/>
      <c r="M113" s="318"/>
      <c r="N113" s="318"/>
      <c r="O113" s="318"/>
      <c r="P113" s="335"/>
    </row>
    <row r="114" spans="1:16" s="293" customFormat="1" ht="12.75" outlineLevel="1">
      <c r="A114" s="232"/>
      <c r="B114" s="294"/>
      <c r="C114" s="287" t="s">
        <v>440</v>
      </c>
      <c r="D114" s="285" t="s">
        <v>91</v>
      </c>
      <c r="E114" s="307">
        <v>202.6</v>
      </c>
      <c r="F114" s="304"/>
      <c r="G114" s="307"/>
      <c r="H114" s="317"/>
      <c r="I114" s="317"/>
      <c r="J114" s="288"/>
      <c r="K114" s="316"/>
      <c r="L114" s="334"/>
      <c r="M114" s="318"/>
      <c r="N114" s="318"/>
      <c r="O114" s="318"/>
      <c r="P114" s="335"/>
    </row>
    <row r="115" spans="1:16" s="293" customFormat="1" ht="26.25" outlineLevel="1">
      <c r="A115" s="232"/>
      <c r="B115" s="294"/>
      <c r="C115" s="287" t="s">
        <v>476</v>
      </c>
      <c r="D115" s="285" t="s">
        <v>32</v>
      </c>
      <c r="E115" s="463">
        <v>3241.6</v>
      </c>
      <c r="F115" s="304"/>
      <c r="G115" s="307"/>
      <c r="H115" s="317"/>
      <c r="I115" s="317"/>
      <c r="J115" s="288"/>
      <c r="K115" s="316"/>
      <c r="L115" s="334"/>
      <c r="M115" s="318"/>
      <c r="N115" s="318"/>
      <c r="O115" s="318"/>
      <c r="P115" s="335"/>
    </row>
    <row r="116" spans="1:16" s="293" customFormat="1" ht="26.25">
      <c r="A116" s="232"/>
      <c r="B116" s="372"/>
      <c r="C116" s="374" t="s">
        <v>459</v>
      </c>
      <c r="D116" s="285"/>
      <c r="E116" s="301"/>
      <c r="F116" s="234"/>
      <c r="G116" s="234"/>
      <c r="H116" s="234"/>
      <c r="I116" s="234"/>
      <c r="J116" s="234"/>
      <c r="K116" s="234"/>
      <c r="L116" s="373"/>
      <c r="M116" s="302"/>
      <c r="N116" s="302"/>
      <c r="O116" s="302"/>
      <c r="P116" s="302"/>
    </row>
    <row r="117" spans="1:16" s="380" customFormat="1" ht="26.25">
      <c r="A117" s="354">
        <v>43</v>
      </c>
      <c r="B117" s="355" t="s">
        <v>9</v>
      </c>
      <c r="C117" s="383" t="s">
        <v>461</v>
      </c>
      <c r="D117" s="331" t="s">
        <v>31</v>
      </c>
      <c r="E117" s="301">
        <v>765.6</v>
      </c>
      <c r="F117" s="304"/>
      <c r="G117" s="307"/>
      <c r="H117" s="317"/>
      <c r="I117" s="288"/>
      <c r="J117" s="288"/>
      <c r="K117" s="378"/>
      <c r="L117" s="347"/>
      <c r="M117" s="348"/>
      <c r="N117" s="348"/>
      <c r="O117" s="348"/>
      <c r="P117" s="349"/>
    </row>
    <row r="118" spans="1:16" s="293" customFormat="1" ht="26.25" outlineLevel="1">
      <c r="A118" s="232"/>
      <c r="B118" s="233"/>
      <c r="C118" s="287" t="s">
        <v>448</v>
      </c>
      <c r="D118" s="285" t="s">
        <v>31</v>
      </c>
      <c r="E118" s="301">
        <v>842.2</v>
      </c>
      <c r="F118" s="234"/>
      <c r="G118" s="235"/>
      <c r="H118" s="288"/>
      <c r="I118" s="288"/>
      <c r="J118" s="288"/>
      <c r="K118" s="297"/>
      <c r="L118" s="236"/>
      <c r="M118" s="237"/>
      <c r="N118" s="237"/>
      <c r="O118" s="237"/>
      <c r="P118" s="298"/>
    </row>
    <row r="119" spans="1:16" s="380" customFormat="1" ht="26.25">
      <c r="A119" s="354">
        <v>44</v>
      </c>
      <c r="B119" s="355" t="s">
        <v>9</v>
      </c>
      <c r="C119" s="383" t="s">
        <v>460</v>
      </c>
      <c r="D119" s="331" t="s">
        <v>31</v>
      </c>
      <c r="E119" s="301">
        <v>765.6</v>
      </c>
      <c r="F119" s="304"/>
      <c r="G119" s="307"/>
      <c r="H119" s="317"/>
      <c r="I119" s="288"/>
      <c r="J119" s="288"/>
      <c r="K119" s="378"/>
      <c r="L119" s="347"/>
      <c r="M119" s="348"/>
      <c r="N119" s="348"/>
      <c r="O119" s="348"/>
      <c r="P119" s="349"/>
    </row>
    <row r="120" spans="1:16" s="293" customFormat="1" ht="26.25" outlineLevel="1">
      <c r="A120" s="232"/>
      <c r="B120" s="233"/>
      <c r="C120" s="287" t="s">
        <v>449</v>
      </c>
      <c r="D120" s="285" t="s">
        <v>31</v>
      </c>
      <c r="E120" s="301">
        <v>842.2</v>
      </c>
      <c r="F120" s="234"/>
      <c r="G120" s="235"/>
      <c r="H120" s="288"/>
      <c r="I120" s="288"/>
      <c r="J120" s="288"/>
      <c r="K120" s="297"/>
      <c r="L120" s="236"/>
      <c r="M120" s="237"/>
      <c r="N120" s="237"/>
      <c r="O120" s="237"/>
      <c r="P120" s="298"/>
    </row>
    <row r="121" spans="1:16" s="293" customFormat="1" ht="39">
      <c r="A121" s="232">
        <v>45</v>
      </c>
      <c r="B121" s="294" t="s">
        <v>9</v>
      </c>
      <c r="C121" s="333" t="s">
        <v>429</v>
      </c>
      <c r="D121" s="285" t="s">
        <v>184</v>
      </c>
      <c r="E121" s="301">
        <v>153.1</v>
      </c>
      <c r="F121" s="302"/>
      <c r="G121" s="235"/>
      <c r="H121" s="288"/>
      <c r="I121" s="288"/>
      <c r="J121" s="288"/>
      <c r="K121" s="297"/>
      <c r="L121" s="236"/>
      <c r="M121" s="237"/>
      <c r="N121" s="237"/>
      <c r="O121" s="237"/>
      <c r="P121" s="298"/>
    </row>
    <row r="122" spans="1:16" s="293" customFormat="1" ht="12.75" outlineLevel="1">
      <c r="A122" s="232"/>
      <c r="B122" s="233"/>
      <c r="C122" s="287" t="s">
        <v>445</v>
      </c>
      <c r="D122" s="332" t="s">
        <v>32</v>
      </c>
      <c r="E122" s="301">
        <v>612.4</v>
      </c>
      <c r="F122" s="234"/>
      <c r="G122" s="235"/>
      <c r="H122" s="288"/>
      <c r="I122" s="288"/>
      <c r="J122" s="288"/>
      <c r="K122" s="297"/>
      <c r="L122" s="236"/>
      <c r="M122" s="237"/>
      <c r="N122" s="237"/>
      <c r="O122" s="237"/>
      <c r="P122" s="298"/>
    </row>
    <row r="123" spans="1:16" s="293" customFormat="1" ht="15" outlineLevel="1">
      <c r="A123" s="232"/>
      <c r="B123" s="233"/>
      <c r="C123" s="287" t="s">
        <v>83</v>
      </c>
      <c r="D123" s="332" t="s">
        <v>184</v>
      </c>
      <c r="E123" s="301">
        <v>168.4</v>
      </c>
      <c r="F123" s="234"/>
      <c r="G123" s="235"/>
      <c r="H123" s="288"/>
      <c r="I123" s="288"/>
      <c r="J123" s="288"/>
      <c r="K123" s="297"/>
      <c r="L123" s="236"/>
      <c r="M123" s="237"/>
      <c r="N123" s="237"/>
      <c r="O123" s="237"/>
      <c r="P123" s="298"/>
    </row>
    <row r="124" spans="1:16" s="380" customFormat="1" ht="26.25">
      <c r="A124" s="354">
        <v>46</v>
      </c>
      <c r="B124" s="355" t="s">
        <v>9</v>
      </c>
      <c r="C124" s="383" t="s">
        <v>447</v>
      </c>
      <c r="D124" s="331" t="s">
        <v>31</v>
      </c>
      <c r="E124" s="301">
        <v>371.2</v>
      </c>
      <c r="F124" s="304"/>
      <c r="G124" s="307"/>
      <c r="H124" s="317"/>
      <c r="I124" s="317"/>
      <c r="J124" s="317"/>
      <c r="K124" s="378"/>
      <c r="L124" s="347"/>
      <c r="M124" s="348"/>
      <c r="N124" s="348"/>
      <c r="O124" s="348"/>
      <c r="P124" s="349"/>
    </row>
    <row r="125" spans="1:16" s="380" customFormat="1" ht="26.25">
      <c r="A125" s="354">
        <v>47</v>
      </c>
      <c r="B125" s="355" t="s">
        <v>9</v>
      </c>
      <c r="C125" s="383" t="s">
        <v>439</v>
      </c>
      <c r="D125" s="331" t="s">
        <v>31</v>
      </c>
      <c r="E125" s="301">
        <v>394.4</v>
      </c>
      <c r="F125" s="304"/>
      <c r="G125" s="307"/>
      <c r="H125" s="317"/>
      <c r="I125" s="317"/>
      <c r="J125" s="317"/>
      <c r="K125" s="378"/>
      <c r="L125" s="347"/>
      <c r="M125" s="348"/>
      <c r="N125" s="348"/>
      <c r="O125" s="348"/>
      <c r="P125" s="349"/>
    </row>
    <row r="126" spans="1:16" s="293" customFormat="1" ht="39">
      <c r="A126" s="354">
        <v>48</v>
      </c>
      <c r="B126" s="294" t="s">
        <v>9</v>
      </c>
      <c r="C126" s="386" t="s">
        <v>478</v>
      </c>
      <c r="D126" s="332" t="s">
        <v>184</v>
      </c>
      <c r="E126" s="301">
        <v>153.1</v>
      </c>
      <c r="F126" s="302"/>
      <c r="G126" s="235"/>
      <c r="H126" s="288"/>
      <c r="I126" s="288"/>
      <c r="J126" s="288"/>
      <c r="K126" s="297"/>
      <c r="L126" s="236"/>
      <c r="M126" s="237"/>
      <c r="N126" s="237"/>
      <c r="O126" s="237"/>
      <c r="P126" s="298"/>
    </row>
    <row r="127" spans="1:16" s="293" customFormat="1" ht="12.75" outlineLevel="1">
      <c r="A127" s="232"/>
      <c r="B127" s="294"/>
      <c r="C127" s="287" t="s">
        <v>440</v>
      </c>
      <c r="D127" s="285" t="s">
        <v>91</v>
      </c>
      <c r="E127" s="307">
        <v>38.3</v>
      </c>
      <c r="F127" s="304"/>
      <c r="G127" s="307"/>
      <c r="H127" s="317"/>
      <c r="I127" s="317"/>
      <c r="J127" s="288"/>
      <c r="K127" s="316"/>
      <c r="L127" s="334"/>
      <c r="M127" s="318"/>
      <c r="N127" s="318"/>
      <c r="O127" s="318"/>
      <c r="P127" s="335"/>
    </row>
    <row r="128" spans="1:16" s="293" customFormat="1" ht="26.25" outlineLevel="1">
      <c r="A128" s="232"/>
      <c r="B128" s="294"/>
      <c r="C128" s="287" t="s">
        <v>476</v>
      </c>
      <c r="D128" s="285" t="s">
        <v>32</v>
      </c>
      <c r="E128" s="463">
        <v>612.4</v>
      </c>
      <c r="F128" s="304"/>
      <c r="G128" s="307"/>
      <c r="H128" s="317"/>
      <c r="I128" s="317"/>
      <c r="J128" s="288"/>
      <c r="K128" s="316"/>
      <c r="L128" s="334"/>
      <c r="M128" s="318"/>
      <c r="N128" s="318"/>
      <c r="O128" s="318"/>
      <c r="P128" s="335"/>
    </row>
    <row r="129" spans="1:16" s="293" customFormat="1" ht="26.25">
      <c r="A129" s="232"/>
      <c r="B129" s="372"/>
      <c r="C129" s="374" t="s">
        <v>463</v>
      </c>
      <c r="D129" s="285"/>
      <c r="E129" s="301"/>
      <c r="F129" s="234"/>
      <c r="G129" s="234"/>
      <c r="H129" s="234"/>
      <c r="I129" s="234"/>
      <c r="J129" s="234"/>
      <c r="K129" s="234"/>
      <c r="L129" s="373"/>
      <c r="M129" s="302"/>
      <c r="N129" s="302"/>
      <c r="O129" s="302"/>
      <c r="P129" s="302"/>
    </row>
    <row r="130" spans="1:16" s="380" customFormat="1" ht="26.25">
      <c r="A130" s="354">
        <v>49</v>
      </c>
      <c r="B130" s="355" t="s">
        <v>9</v>
      </c>
      <c r="C130" s="383" t="s">
        <v>461</v>
      </c>
      <c r="D130" s="331" t="s">
        <v>31</v>
      </c>
      <c r="E130" s="301">
        <v>394.4</v>
      </c>
      <c r="F130" s="304"/>
      <c r="G130" s="307"/>
      <c r="H130" s="317"/>
      <c r="I130" s="288"/>
      <c r="J130" s="288"/>
      <c r="K130" s="378"/>
      <c r="L130" s="347"/>
      <c r="M130" s="348"/>
      <c r="N130" s="348"/>
      <c r="O130" s="348"/>
      <c r="P130" s="349"/>
    </row>
    <row r="131" spans="1:16" s="293" customFormat="1" ht="26.25" outlineLevel="1">
      <c r="A131" s="232"/>
      <c r="B131" s="233"/>
      <c r="C131" s="287" t="s">
        <v>448</v>
      </c>
      <c r="D131" s="285" t="s">
        <v>31</v>
      </c>
      <c r="E131" s="301">
        <v>433.8</v>
      </c>
      <c r="F131" s="234"/>
      <c r="G131" s="235"/>
      <c r="H131" s="288"/>
      <c r="I131" s="288"/>
      <c r="J131" s="288"/>
      <c r="K131" s="297"/>
      <c r="L131" s="236"/>
      <c r="M131" s="237"/>
      <c r="N131" s="237"/>
      <c r="O131" s="237"/>
      <c r="P131" s="298"/>
    </row>
    <row r="132" spans="1:16" s="380" customFormat="1" ht="26.25">
      <c r="A132" s="354">
        <v>50</v>
      </c>
      <c r="B132" s="355" t="s">
        <v>9</v>
      </c>
      <c r="C132" s="383" t="s">
        <v>460</v>
      </c>
      <c r="D132" s="331" t="s">
        <v>31</v>
      </c>
      <c r="E132" s="301">
        <v>394.4</v>
      </c>
      <c r="F132" s="304"/>
      <c r="G132" s="307"/>
      <c r="H132" s="317"/>
      <c r="I132" s="288"/>
      <c r="J132" s="288"/>
      <c r="K132" s="378"/>
      <c r="L132" s="347"/>
      <c r="M132" s="348"/>
      <c r="N132" s="348"/>
      <c r="O132" s="348"/>
      <c r="P132" s="349"/>
    </row>
    <row r="133" spans="1:16" s="293" customFormat="1" ht="26.25" outlineLevel="1">
      <c r="A133" s="232"/>
      <c r="B133" s="233"/>
      <c r="C133" s="287" t="s">
        <v>449</v>
      </c>
      <c r="D133" s="285" t="s">
        <v>31</v>
      </c>
      <c r="E133" s="301">
        <v>433.8</v>
      </c>
      <c r="F133" s="234"/>
      <c r="G133" s="235"/>
      <c r="H133" s="288"/>
      <c r="I133" s="288"/>
      <c r="J133" s="288"/>
      <c r="K133" s="297"/>
      <c r="L133" s="236"/>
      <c r="M133" s="237"/>
      <c r="N133" s="237"/>
      <c r="O133" s="237"/>
      <c r="P133" s="298"/>
    </row>
    <row r="134" spans="1:16" s="293" customFormat="1" ht="39">
      <c r="A134" s="232">
        <v>51</v>
      </c>
      <c r="B134" s="294" t="s">
        <v>9</v>
      </c>
      <c r="C134" s="333" t="s">
        <v>430</v>
      </c>
      <c r="D134" s="285" t="s">
        <v>184</v>
      </c>
      <c r="E134" s="301">
        <v>78.9</v>
      </c>
      <c r="F134" s="302"/>
      <c r="G134" s="235"/>
      <c r="H134" s="288"/>
      <c r="I134" s="288"/>
      <c r="J134" s="288"/>
      <c r="K134" s="297"/>
      <c r="L134" s="236"/>
      <c r="M134" s="237"/>
      <c r="N134" s="237"/>
      <c r="O134" s="237"/>
      <c r="P134" s="298"/>
    </row>
    <row r="135" spans="1:16" s="293" customFormat="1" ht="12.75" outlineLevel="1">
      <c r="A135" s="232"/>
      <c r="B135" s="233"/>
      <c r="C135" s="287" t="s">
        <v>445</v>
      </c>
      <c r="D135" s="332" t="s">
        <v>32</v>
      </c>
      <c r="E135" s="301">
        <v>315.6</v>
      </c>
      <c r="F135" s="234"/>
      <c r="G135" s="235"/>
      <c r="H135" s="288"/>
      <c r="I135" s="288"/>
      <c r="J135" s="288"/>
      <c r="K135" s="297"/>
      <c r="L135" s="236"/>
      <c r="M135" s="237"/>
      <c r="N135" s="237"/>
      <c r="O135" s="237"/>
      <c r="P135" s="298"/>
    </row>
    <row r="136" spans="1:16" s="293" customFormat="1" ht="15" outlineLevel="1">
      <c r="A136" s="232"/>
      <c r="B136" s="233"/>
      <c r="C136" s="287" t="s">
        <v>83</v>
      </c>
      <c r="D136" s="332" t="s">
        <v>184</v>
      </c>
      <c r="E136" s="301">
        <v>86.8</v>
      </c>
      <c r="F136" s="234"/>
      <c r="G136" s="235"/>
      <c r="H136" s="288"/>
      <c r="I136" s="288"/>
      <c r="J136" s="288"/>
      <c r="K136" s="297"/>
      <c r="L136" s="236"/>
      <c r="M136" s="237"/>
      <c r="N136" s="237"/>
      <c r="O136" s="237"/>
      <c r="P136" s="298"/>
    </row>
    <row r="137" spans="1:16" s="357" customFormat="1" ht="12.75" outlineLevel="1">
      <c r="A137" s="354"/>
      <c r="B137" s="384"/>
      <c r="C137" s="330" t="s">
        <v>450</v>
      </c>
      <c r="D137" s="331" t="s">
        <v>31</v>
      </c>
      <c r="E137" s="301">
        <v>387.4</v>
      </c>
      <c r="F137" s="385"/>
      <c r="G137" s="307"/>
      <c r="H137" s="317"/>
      <c r="I137" s="317"/>
      <c r="J137" s="317"/>
      <c r="K137" s="378"/>
      <c r="L137" s="347"/>
      <c r="M137" s="348"/>
      <c r="N137" s="348"/>
      <c r="O137" s="348"/>
      <c r="P137" s="349"/>
    </row>
    <row r="138" spans="1:16" s="357" customFormat="1" ht="26.25">
      <c r="A138" s="354">
        <v>52</v>
      </c>
      <c r="B138" s="355" t="s">
        <v>9</v>
      </c>
      <c r="C138" s="387" t="s">
        <v>451</v>
      </c>
      <c r="D138" s="331" t="s">
        <v>31</v>
      </c>
      <c r="E138" s="301">
        <v>50.400000000000006</v>
      </c>
      <c r="F138" s="302"/>
      <c r="G138" s="235"/>
      <c r="H138" s="288"/>
      <c r="I138" s="317"/>
      <c r="J138" s="288"/>
      <c r="K138" s="297"/>
      <c r="L138" s="347"/>
      <c r="M138" s="348"/>
      <c r="N138" s="348"/>
      <c r="O138" s="348"/>
      <c r="P138" s="349"/>
    </row>
    <row r="139" spans="1:16" s="357" customFormat="1" ht="26.25" outlineLevel="1">
      <c r="A139" s="354"/>
      <c r="B139" s="384"/>
      <c r="C139" s="330" t="s">
        <v>462</v>
      </c>
      <c r="D139" s="331" t="s">
        <v>31</v>
      </c>
      <c r="E139" s="301">
        <v>55.44</v>
      </c>
      <c r="F139" s="385"/>
      <c r="G139" s="307"/>
      <c r="H139" s="317"/>
      <c r="I139" s="317"/>
      <c r="J139" s="317"/>
      <c r="K139" s="378"/>
      <c r="L139" s="347"/>
      <c r="M139" s="348"/>
      <c r="N139" s="348"/>
      <c r="O139" s="348"/>
      <c r="P139" s="349"/>
    </row>
    <row r="140" spans="1:16" s="380" customFormat="1" ht="26.25">
      <c r="A140" s="354">
        <v>53</v>
      </c>
      <c r="B140" s="355" t="s">
        <v>9</v>
      </c>
      <c r="C140" s="383" t="s">
        <v>464</v>
      </c>
      <c r="D140" s="331" t="s">
        <v>31</v>
      </c>
      <c r="E140" s="482">
        <v>394.4</v>
      </c>
      <c r="F140" s="304"/>
      <c r="G140" s="307"/>
      <c r="H140" s="317"/>
      <c r="I140" s="288"/>
      <c r="J140" s="288"/>
      <c r="K140" s="378"/>
      <c r="L140" s="347"/>
      <c r="M140" s="348"/>
      <c r="N140" s="348"/>
      <c r="O140" s="348"/>
      <c r="P140" s="349"/>
    </row>
    <row r="141" spans="1:16" s="380" customFormat="1" ht="12.75" outlineLevel="1">
      <c r="A141" s="354"/>
      <c r="B141" s="384"/>
      <c r="C141" s="330" t="s">
        <v>465</v>
      </c>
      <c r="D141" s="331" t="s">
        <v>31</v>
      </c>
      <c r="E141" s="483">
        <v>433.8</v>
      </c>
      <c r="F141" s="304"/>
      <c r="G141" s="307"/>
      <c r="H141" s="317"/>
      <c r="I141" s="288"/>
      <c r="J141" s="288"/>
      <c r="K141" s="378"/>
      <c r="L141" s="347"/>
      <c r="M141" s="348"/>
      <c r="N141" s="348"/>
      <c r="O141" s="348"/>
      <c r="P141" s="349"/>
    </row>
    <row r="142" spans="1:16" s="380" customFormat="1" ht="12.75" outlineLevel="1">
      <c r="A142" s="354"/>
      <c r="B142" s="384"/>
      <c r="C142" s="330" t="s">
        <v>93</v>
      </c>
      <c r="D142" s="331" t="s">
        <v>4</v>
      </c>
      <c r="E142" s="331">
        <v>1</v>
      </c>
      <c r="F142" s="304"/>
      <c r="G142" s="307">
        <v>0</v>
      </c>
      <c r="H142" s="317">
        <f>ROUND(F142*G142,2)</f>
        <v>0</v>
      </c>
      <c r="I142" s="288"/>
      <c r="J142" s="288">
        <v>0</v>
      </c>
      <c r="K142" s="378">
        <f>ROUND(SUM(J142+H142+I142),2)</f>
        <v>0</v>
      </c>
      <c r="L142" s="347">
        <f>ROUND(F142*$E142,1)</f>
        <v>0</v>
      </c>
      <c r="M142" s="348">
        <f>ROUND(E142*H142,2)</f>
        <v>0</v>
      </c>
      <c r="N142" s="348">
        <f>ROUND(I142*E142,2)</f>
        <v>0</v>
      </c>
      <c r="O142" s="348">
        <f>ROUND(J142*E142,2)</f>
        <v>0</v>
      </c>
      <c r="P142" s="349">
        <f>ROUND(M142+N142+O142,2)</f>
        <v>0</v>
      </c>
    </row>
    <row r="143" spans="1:16" s="293" customFormat="1" ht="12.75">
      <c r="A143" s="232"/>
      <c r="B143" s="336"/>
      <c r="C143" s="337" t="s">
        <v>431</v>
      </c>
      <c r="D143" s="448"/>
      <c r="E143" s="475"/>
      <c r="F143" s="234"/>
      <c r="G143" s="234"/>
      <c r="H143" s="234"/>
      <c r="I143" s="234"/>
      <c r="J143" s="234"/>
      <c r="K143" s="234"/>
      <c r="L143" s="338">
        <f>SUM(L63:L142)</f>
        <v>0</v>
      </c>
      <c r="M143" s="248">
        <f>SUM(M63:M142)</f>
        <v>0</v>
      </c>
      <c r="N143" s="248">
        <f>SUM(N63:N142)</f>
        <v>0</v>
      </c>
      <c r="O143" s="248">
        <f>SUM(O63:O142)</f>
        <v>0</v>
      </c>
      <c r="P143" s="248">
        <f>SUM(P63:P142)</f>
        <v>0</v>
      </c>
    </row>
    <row r="144" spans="1:16" s="293" customFormat="1" ht="12.75">
      <c r="A144" s="232"/>
      <c r="B144" s="372"/>
      <c r="C144" s="374" t="s">
        <v>105</v>
      </c>
      <c r="D144" s="285"/>
      <c r="E144" s="331"/>
      <c r="F144" s="234"/>
      <c r="G144" s="234"/>
      <c r="H144" s="234"/>
      <c r="I144" s="234"/>
      <c r="J144" s="234"/>
      <c r="K144" s="234"/>
      <c r="L144" s="373"/>
      <c r="M144" s="302"/>
      <c r="N144" s="302"/>
      <c r="O144" s="302"/>
      <c r="P144" s="302"/>
    </row>
    <row r="145" spans="1:16" s="357" customFormat="1" ht="39">
      <c r="A145" s="354">
        <v>54</v>
      </c>
      <c r="B145" s="294" t="s">
        <v>9</v>
      </c>
      <c r="C145" s="383" t="s">
        <v>467</v>
      </c>
      <c r="D145" s="331" t="s">
        <v>80</v>
      </c>
      <c r="E145" s="451">
        <v>1</v>
      </c>
      <c r="F145" s="304"/>
      <c r="G145" s="307"/>
      <c r="H145" s="317"/>
      <c r="I145" s="288"/>
      <c r="J145" s="288"/>
      <c r="K145" s="378"/>
      <c r="L145" s="388"/>
      <c r="M145" s="348"/>
      <c r="N145" s="348"/>
      <c r="O145" s="348"/>
      <c r="P145" s="349"/>
    </row>
    <row r="146" spans="1:16" s="357" customFormat="1" ht="12.75">
      <c r="A146" s="354">
        <v>55</v>
      </c>
      <c r="B146" s="294" t="s">
        <v>9</v>
      </c>
      <c r="C146" s="383" t="s">
        <v>104</v>
      </c>
      <c r="D146" s="331" t="s">
        <v>80</v>
      </c>
      <c r="E146" s="451">
        <v>1</v>
      </c>
      <c r="F146" s="304"/>
      <c r="G146" s="307"/>
      <c r="H146" s="317"/>
      <c r="I146" s="288"/>
      <c r="J146" s="288"/>
      <c r="K146" s="378"/>
      <c r="L146" s="388"/>
      <c r="M146" s="348"/>
      <c r="N146" s="348"/>
      <c r="O146" s="348"/>
      <c r="P146" s="349"/>
    </row>
    <row r="147" spans="1:16" s="293" customFormat="1" ht="12.75">
      <c r="A147" s="232"/>
      <c r="B147" s="336"/>
      <c r="C147" s="337" t="s">
        <v>111</v>
      </c>
      <c r="D147" s="448"/>
      <c r="E147" s="475"/>
      <c r="F147" s="234"/>
      <c r="G147" s="234"/>
      <c r="H147" s="234"/>
      <c r="I147" s="288">
        <v>0</v>
      </c>
      <c r="J147" s="234"/>
      <c r="K147" s="234"/>
      <c r="L147" s="389">
        <f>SUM(L145:L146)</f>
        <v>0</v>
      </c>
      <c r="M147" s="248">
        <f>SUM(M145:M146)</f>
        <v>0</v>
      </c>
      <c r="N147" s="248">
        <f>SUM(N145:N146)</f>
        <v>0</v>
      </c>
      <c r="O147" s="248">
        <f>SUM(O145:O146)</f>
        <v>0</v>
      </c>
      <c r="P147" s="248">
        <f>SUM(P145:P146)</f>
        <v>0</v>
      </c>
    </row>
    <row r="148" spans="1:16" s="398" customFormat="1" ht="12.75">
      <c r="A148" s="393"/>
      <c r="B148" s="394"/>
      <c r="C148" s="395"/>
      <c r="D148" s="393"/>
      <c r="E148" s="393"/>
      <c r="F148" s="393"/>
      <c r="G148" s="393"/>
      <c r="H148" s="393"/>
      <c r="I148" s="393"/>
      <c r="J148" s="393"/>
      <c r="K148" s="393"/>
      <c r="L148" s="396"/>
      <c r="M148" s="397"/>
      <c r="N148" s="397"/>
      <c r="O148" s="397"/>
      <c r="P148" s="397"/>
    </row>
    <row r="149" spans="1:16" s="398" customFormat="1" ht="12.75">
      <c r="A149" s="235"/>
      <c r="B149" s="399"/>
      <c r="C149" s="400"/>
      <c r="D149" s="306"/>
      <c r="E149" s="306"/>
      <c r="F149" s="225"/>
      <c r="G149" s="225"/>
      <c r="H149" s="225"/>
      <c r="I149" s="225"/>
      <c r="J149" s="401" t="s">
        <v>139</v>
      </c>
      <c r="K149" s="225"/>
      <c r="L149" s="402">
        <f>L45+L49+L61+L143+L147</f>
        <v>0</v>
      </c>
      <c r="M149" s="231">
        <f>M45+M49+M61+M143+M147</f>
        <v>0</v>
      </c>
      <c r="N149" s="231">
        <f>N45+N49+N61+N143+N147</f>
        <v>0</v>
      </c>
      <c r="O149" s="231">
        <f>O45+O49+O61+O143+O147</f>
        <v>0</v>
      </c>
      <c r="P149" s="231">
        <f>P45+P49+P61+P143+P147</f>
        <v>0</v>
      </c>
    </row>
    <row r="150" spans="1:16" s="410" customFormat="1" ht="12.75">
      <c r="A150" s="403"/>
      <c r="B150" s="404"/>
      <c r="C150" s="405"/>
      <c r="D150" s="406"/>
      <c r="E150" s="406"/>
      <c r="F150" s="407"/>
      <c r="G150" s="407"/>
      <c r="H150" s="407"/>
      <c r="I150" s="406"/>
      <c r="J150" s="408"/>
      <c r="K150" s="407"/>
      <c r="L150" s="409"/>
      <c r="M150" s="250"/>
      <c r="N150" s="250"/>
      <c r="O150" s="250"/>
      <c r="P150" s="250"/>
    </row>
    <row r="151" spans="1:16" s="416" customFormat="1" ht="13.5">
      <c r="A151" s="411"/>
      <c r="B151" s="260"/>
      <c r="C151" s="412"/>
      <c r="D151" s="413"/>
      <c r="E151" s="413"/>
      <c r="F151" s="263"/>
      <c r="G151" s="263"/>
      <c r="H151" s="263"/>
      <c r="I151" s="413"/>
      <c r="J151" s="263"/>
      <c r="K151" s="263"/>
      <c r="L151" s="414"/>
      <c r="M151" s="263"/>
      <c r="N151" s="263"/>
      <c r="O151" s="408"/>
      <c r="P151" s="415"/>
    </row>
    <row r="152" spans="1:16" s="416" customFormat="1" ht="12.75">
      <c r="A152" s="411"/>
      <c r="B152" s="260"/>
      <c r="C152" s="249"/>
      <c r="D152" s="413"/>
      <c r="E152" s="413"/>
      <c r="F152" s="263"/>
      <c r="G152" s="263"/>
      <c r="H152" s="263"/>
      <c r="I152" s="413"/>
      <c r="J152" s="263"/>
      <c r="K152" s="263"/>
      <c r="L152" s="414"/>
      <c r="M152" s="263"/>
      <c r="N152" s="263"/>
      <c r="O152" s="408"/>
      <c r="P152" s="415"/>
    </row>
    <row r="153" spans="1:16" s="418" customFormat="1" ht="13.5">
      <c r="A153" s="259"/>
      <c r="B153" s="269"/>
      <c r="C153" s="417" t="s">
        <v>41</v>
      </c>
      <c r="D153" s="417"/>
      <c r="E153" s="261"/>
      <c r="F153" s="263"/>
      <c r="G153" s="261"/>
      <c r="H153" s="261"/>
      <c r="I153" s="417"/>
      <c r="J153" s="261"/>
      <c r="K153" s="261"/>
      <c r="L153" s="261"/>
      <c r="M153" s="417"/>
      <c r="N153" s="261"/>
      <c r="O153" s="398"/>
      <c r="P153" s="261"/>
    </row>
    <row r="154" spans="1:16" s="418" customFormat="1" ht="12.75">
      <c r="A154" s="259"/>
      <c r="B154" s="269"/>
      <c r="C154" s="261" t="s">
        <v>798</v>
      </c>
      <c r="D154" s="261"/>
      <c r="E154" s="261"/>
      <c r="F154" s="263"/>
      <c r="G154" s="261"/>
      <c r="H154" s="261"/>
      <c r="I154" s="261"/>
      <c r="J154" s="261"/>
      <c r="K154" s="261"/>
      <c r="L154" s="261"/>
      <c r="M154" s="398"/>
      <c r="N154" s="261"/>
      <c r="O154" s="398"/>
      <c r="P154" s="261"/>
    </row>
    <row r="155" spans="13:15" ht="12.75">
      <c r="M155" s="398"/>
      <c r="O155" s="398"/>
    </row>
    <row r="156" spans="13:15" ht="12.75">
      <c r="M156" s="398"/>
      <c r="O156" s="398"/>
    </row>
    <row r="157" spans="13:15" ht="12.75">
      <c r="M157" s="398"/>
      <c r="O157" s="398"/>
    </row>
    <row r="158" spans="13:15" ht="12.75">
      <c r="M158" s="398"/>
      <c r="O158" s="398"/>
    </row>
    <row r="159" spans="13:15" ht="12.75">
      <c r="M159" s="398"/>
      <c r="O159" s="398"/>
    </row>
    <row r="160" spans="13:15" ht="12.75">
      <c r="M160" s="398"/>
      <c r="O160" s="398"/>
    </row>
    <row r="161" spans="13:15" ht="12.75">
      <c r="M161" s="398"/>
      <c r="O161" s="398"/>
    </row>
    <row r="162" spans="13:15" ht="12.75">
      <c r="M162" s="398"/>
      <c r="O162" s="398"/>
    </row>
  </sheetData>
  <sheetProtection/>
  <mergeCells count="22">
    <mergeCell ref="F14:F15"/>
    <mergeCell ref="G14:G15"/>
    <mergeCell ref="M14:M15"/>
    <mergeCell ref="N14:N15"/>
    <mergeCell ref="J14:J15"/>
    <mergeCell ref="K14:K15"/>
    <mergeCell ref="C4:P4"/>
    <mergeCell ref="C5:P5"/>
    <mergeCell ref="C6:P6"/>
    <mergeCell ref="C7:P7"/>
    <mergeCell ref="C8:P8"/>
    <mergeCell ref="E14:E15"/>
    <mergeCell ref="H14:H15"/>
    <mergeCell ref="I14:I15"/>
    <mergeCell ref="O14:O15"/>
    <mergeCell ref="P14:P15"/>
    <mergeCell ref="A13:A15"/>
    <mergeCell ref="B13:B15"/>
    <mergeCell ref="D13:K13"/>
    <mergeCell ref="L13:P13"/>
    <mergeCell ref="D14:D15"/>
    <mergeCell ref="L14:L15"/>
  </mergeCells>
  <conditionalFormatting sqref="D60">
    <cfRule type="cellIs" priority="3" dxfId="0" operator="equal" stopIfTrue="1">
      <formula>0</formula>
    </cfRule>
    <cfRule type="expression" priority="4" dxfId="0" stopIfTrue="1">
      <formula>#DIV/0!</formula>
    </cfRule>
  </conditionalFormatting>
  <printOptions horizontalCentered="1"/>
  <pageMargins left="0" right="0" top="0.984251968503937" bottom="0.7874015748031497" header="0.31496062992125984" footer="0.31496062992125984"/>
  <pageSetup horizontalDpi="600" verticalDpi="600" orientation="landscape" paperSize="9" scale="8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P85"/>
  <sheetViews>
    <sheetView showZeros="0" zoomScale="90" zoomScaleNormal="90" zoomScaleSheetLayoutView="90" zoomScalePageLayoutView="0" workbookViewId="0" topLeftCell="A64">
      <selection activeCell="C7" sqref="C7:P7"/>
    </sheetView>
  </sheetViews>
  <sheetFormatPr defaultColWidth="9.140625" defaultRowHeight="12.75" outlineLevelRow="1"/>
  <cols>
    <col min="1" max="1" width="4.8515625" style="259" customWidth="1"/>
    <col min="2" max="2" width="5.7109375" style="260" customWidth="1"/>
    <col min="3" max="3" width="42.28125" style="261" customWidth="1"/>
    <col min="4" max="4" width="6.28125" style="261" customWidth="1"/>
    <col min="5" max="5" width="8.7109375" style="262" customWidth="1"/>
    <col min="6" max="6" width="6.8515625" style="263" customWidth="1"/>
    <col min="7" max="7" width="7.7109375" style="261" customWidth="1" collapsed="1"/>
    <col min="8" max="8" width="8.28125" style="261" customWidth="1"/>
    <col min="9" max="9" width="9.140625" style="261" customWidth="1"/>
    <col min="10" max="10" width="10.140625" style="261" customWidth="1"/>
    <col min="11" max="11" width="9.28125" style="261" customWidth="1"/>
    <col min="12" max="12" width="7.7109375" style="264" customWidth="1"/>
    <col min="13" max="14" width="10.140625" style="261" customWidth="1"/>
    <col min="15" max="15" width="10.421875" style="261" customWidth="1"/>
    <col min="16" max="16" width="10.28125" style="261" customWidth="1"/>
    <col min="17" max="16384" width="9.140625" style="261" customWidth="1"/>
  </cols>
  <sheetData>
    <row r="1" spans="5:16" ht="15">
      <c r="E1" s="571"/>
      <c r="F1" s="557"/>
      <c r="G1" s="556"/>
      <c r="H1" s="558" t="s">
        <v>108</v>
      </c>
      <c r="I1" s="556"/>
      <c r="J1" s="556"/>
      <c r="K1" s="572"/>
      <c r="M1" s="266"/>
      <c r="N1" s="266"/>
      <c r="O1" s="267"/>
      <c r="P1" s="268"/>
    </row>
    <row r="2" spans="5:11" ht="15">
      <c r="E2" s="571"/>
      <c r="F2" s="557"/>
      <c r="G2" s="556"/>
      <c r="H2" s="559" t="s">
        <v>96</v>
      </c>
      <c r="I2" s="556"/>
      <c r="J2" s="556"/>
      <c r="K2" s="572"/>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2" customFormat="1" ht="13.5">
      <c r="A8" s="51"/>
    </row>
    <row r="9" spans="2:3" s="2" customFormat="1" ht="12.75">
      <c r="B9" s="545" t="s">
        <v>713</v>
      </c>
      <c r="C9" s="49"/>
    </row>
    <row r="10" spans="1:16" s="2" customFormat="1" ht="12.75">
      <c r="A10" s="13"/>
      <c r="B10" s="14"/>
      <c r="C10" s="11"/>
      <c r="D10" s="12"/>
      <c r="F10" s="4"/>
      <c r="N10" s="9" t="s">
        <v>21</v>
      </c>
      <c r="O10" s="15"/>
      <c r="P10" s="2" t="s">
        <v>79</v>
      </c>
    </row>
    <row r="11" spans="1:16" s="271" customFormat="1" ht="14.25">
      <c r="A11" s="270"/>
      <c r="B11" s="260"/>
      <c r="E11" s="272"/>
      <c r="F11" s="273"/>
      <c r="L11" s="274"/>
      <c r="P11" s="275"/>
    </row>
    <row r="12" spans="1:16" s="567" customFormat="1" ht="11.25">
      <c r="A12" s="635" t="s">
        <v>8</v>
      </c>
      <c r="B12" s="638" t="s">
        <v>22</v>
      </c>
      <c r="C12" s="566"/>
      <c r="D12" s="641" t="s">
        <v>23</v>
      </c>
      <c r="E12" s="642"/>
      <c r="F12" s="642"/>
      <c r="G12" s="642"/>
      <c r="H12" s="642"/>
      <c r="I12" s="642"/>
      <c r="J12" s="642"/>
      <c r="K12" s="643"/>
      <c r="L12" s="641" t="s">
        <v>24</v>
      </c>
      <c r="M12" s="642"/>
      <c r="N12" s="642"/>
      <c r="O12" s="642"/>
      <c r="P12" s="643"/>
    </row>
    <row r="13" spans="1:16" s="567" customFormat="1" ht="11.25">
      <c r="A13" s="636"/>
      <c r="B13" s="639"/>
      <c r="C13" s="568" t="s">
        <v>25</v>
      </c>
      <c r="D13" s="644" t="s">
        <v>26</v>
      </c>
      <c r="E13" s="631" t="s">
        <v>27</v>
      </c>
      <c r="F13" s="631" t="s">
        <v>28</v>
      </c>
      <c r="G13" s="631" t="s">
        <v>138</v>
      </c>
      <c r="H13" s="631" t="s">
        <v>75</v>
      </c>
      <c r="I13" s="631" t="s">
        <v>136</v>
      </c>
      <c r="J13" s="631" t="s">
        <v>76</v>
      </c>
      <c r="K13" s="646" t="s">
        <v>77</v>
      </c>
      <c r="L13" s="631" t="s">
        <v>29</v>
      </c>
      <c r="M13" s="631" t="s">
        <v>75</v>
      </c>
      <c r="N13" s="631" t="s">
        <v>136</v>
      </c>
      <c r="O13" s="631" t="s">
        <v>76</v>
      </c>
      <c r="P13" s="633" t="s">
        <v>78</v>
      </c>
    </row>
    <row r="14" spans="1:16" s="567" customFormat="1" ht="39.75" customHeight="1">
      <c r="A14" s="637"/>
      <c r="B14" s="640"/>
      <c r="C14" s="569"/>
      <c r="D14" s="645"/>
      <c r="E14" s="632"/>
      <c r="F14" s="632"/>
      <c r="G14" s="632"/>
      <c r="H14" s="632"/>
      <c r="I14" s="632"/>
      <c r="J14" s="632"/>
      <c r="K14" s="647"/>
      <c r="L14" s="632"/>
      <c r="M14" s="632"/>
      <c r="N14" s="632"/>
      <c r="O14" s="632"/>
      <c r="P14" s="634"/>
    </row>
    <row r="15" spans="1:16" s="282" customFormat="1" ht="8.25">
      <c r="A15" s="276">
        <v>1</v>
      </c>
      <c r="B15" s="277">
        <v>2</v>
      </c>
      <c r="C15" s="278">
        <v>3</v>
      </c>
      <c r="D15" s="278">
        <v>4</v>
      </c>
      <c r="E15" s="278">
        <v>5</v>
      </c>
      <c r="F15" s="278">
        <v>6</v>
      </c>
      <c r="G15" s="279">
        <v>7</v>
      </c>
      <c r="H15" s="278">
        <v>8</v>
      </c>
      <c r="I15" s="278">
        <v>9</v>
      </c>
      <c r="J15" s="278">
        <v>10</v>
      </c>
      <c r="K15" s="280">
        <v>11</v>
      </c>
      <c r="L15" s="278">
        <v>12</v>
      </c>
      <c r="M15" s="278">
        <v>13</v>
      </c>
      <c r="N15" s="278">
        <v>14</v>
      </c>
      <c r="O15" s="278">
        <v>15</v>
      </c>
      <c r="P15" s="281">
        <v>16</v>
      </c>
    </row>
    <row r="16" spans="1:16" s="293" customFormat="1" ht="12.75">
      <c r="A16" s="232"/>
      <c r="B16" s="484"/>
      <c r="C16" s="485"/>
      <c r="D16" s="332"/>
      <c r="E16" s="331"/>
      <c r="F16" s="234"/>
      <c r="G16" s="234"/>
      <c r="H16" s="234"/>
      <c r="I16" s="288"/>
      <c r="J16" s="234"/>
      <c r="K16" s="234"/>
      <c r="L16" s="373"/>
      <c r="M16" s="302"/>
      <c r="N16" s="302"/>
      <c r="O16" s="302"/>
      <c r="P16" s="302"/>
    </row>
    <row r="17" spans="1:16" s="293" customFormat="1" ht="26.25">
      <c r="A17" s="232"/>
      <c r="B17" s="372"/>
      <c r="C17" s="516" t="s">
        <v>485</v>
      </c>
      <c r="D17" s="285"/>
      <c r="E17" s="301"/>
      <c r="F17" s="234"/>
      <c r="G17" s="234"/>
      <c r="H17" s="234"/>
      <c r="I17" s="288">
        <v>0</v>
      </c>
      <c r="J17" s="288">
        <v>0</v>
      </c>
      <c r="K17" s="234"/>
      <c r="L17" s="373"/>
      <c r="M17" s="302"/>
      <c r="N17" s="302"/>
      <c r="O17" s="302"/>
      <c r="P17" s="302"/>
    </row>
    <row r="18" spans="1:16" s="293" customFormat="1" ht="39">
      <c r="A18" s="232">
        <v>1</v>
      </c>
      <c r="B18" s="294" t="s">
        <v>9</v>
      </c>
      <c r="C18" s="300" t="s">
        <v>498</v>
      </c>
      <c r="D18" s="285" t="s">
        <v>184</v>
      </c>
      <c r="E18" s="573">
        <v>9.5</v>
      </c>
      <c r="F18" s="235"/>
      <c r="G18" s="235"/>
      <c r="H18" s="288"/>
      <c r="I18" s="288"/>
      <c r="J18" s="288"/>
      <c r="K18" s="297"/>
      <c r="L18" s="236"/>
      <c r="M18" s="237"/>
      <c r="N18" s="237"/>
      <c r="O18" s="237"/>
      <c r="P18" s="298"/>
    </row>
    <row r="19" spans="1:16" s="293" customFormat="1" ht="52.5">
      <c r="A19" s="232">
        <v>2</v>
      </c>
      <c r="B19" s="294" t="s">
        <v>9</v>
      </c>
      <c r="C19" s="300" t="s">
        <v>633</v>
      </c>
      <c r="D19" s="285" t="s">
        <v>184</v>
      </c>
      <c r="E19" s="573">
        <v>9.5</v>
      </c>
      <c r="F19" s="302"/>
      <c r="G19" s="235"/>
      <c r="H19" s="288"/>
      <c r="I19" s="288"/>
      <c r="J19" s="288"/>
      <c r="K19" s="297"/>
      <c r="L19" s="236"/>
      <c r="M19" s="237"/>
      <c r="N19" s="237"/>
      <c r="O19" s="237"/>
      <c r="P19" s="298"/>
    </row>
    <row r="20" spans="1:16" s="293" customFormat="1" ht="12.75" outlineLevel="1">
      <c r="A20" s="232"/>
      <c r="B20" s="294"/>
      <c r="C20" s="287" t="s">
        <v>442</v>
      </c>
      <c r="D20" s="285" t="s">
        <v>32</v>
      </c>
      <c r="E20" s="235">
        <v>2.5</v>
      </c>
      <c r="F20" s="302"/>
      <c r="G20" s="235"/>
      <c r="H20" s="288"/>
      <c r="I20" s="288"/>
      <c r="J20" s="288"/>
      <c r="K20" s="316"/>
      <c r="L20" s="334"/>
      <c r="M20" s="318"/>
      <c r="N20" s="318"/>
      <c r="O20" s="318"/>
      <c r="P20" s="335"/>
    </row>
    <row r="21" spans="1:16" s="293" customFormat="1" ht="12.75" outlineLevel="1">
      <c r="A21" s="232"/>
      <c r="B21" s="376"/>
      <c r="C21" s="287" t="s">
        <v>445</v>
      </c>
      <c r="D21" s="285" t="s">
        <v>32</v>
      </c>
      <c r="E21" s="573">
        <v>47.5</v>
      </c>
      <c r="F21" s="234"/>
      <c r="G21" s="235"/>
      <c r="H21" s="288"/>
      <c r="I21" s="288"/>
      <c r="J21" s="288"/>
      <c r="K21" s="297"/>
      <c r="L21" s="236"/>
      <c r="M21" s="237"/>
      <c r="N21" s="237"/>
      <c r="O21" s="237"/>
      <c r="P21" s="298"/>
    </row>
    <row r="22" spans="1:16" s="293" customFormat="1" ht="26.25" outlineLevel="1">
      <c r="A22" s="232"/>
      <c r="B22" s="376"/>
      <c r="C22" s="287" t="s">
        <v>486</v>
      </c>
      <c r="D22" s="285" t="s">
        <v>184</v>
      </c>
      <c r="E22" s="573">
        <v>9.98</v>
      </c>
      <c r="F22" s="234"/>
      <c r="G22" s="235"/>
      <c r="H22" s="288"/>
      <c r="I22" s="288"/>
      <c r="J22" s="288"/>
      <c r="K22" s="297"/>
      <c r="L22" s="236"/>
      <c r="M22" s="237"/>
      <c r="N22" s="237"/>
      <c r="O22" s="237"/>
      <c r="P22" s="298"/>
    </row>
    <row r="23" spans="1:16" s="293" customFormat="1" ht="39">
      <c r="A23" s="232">
        <v>3</v>
      </c>
      <c r="B23" s="294" t="s">
        <v>9</v>
      </c>
      <c r="C23" s="333" t="s">
        <v>488</v>
      </c>
      <c r="D23" s="285" t="s">
        <v>184</v>
      </c>
      <c r="E23" s="573">
        <v>9.5</v>
      </c>
      <c r="F23" s="302"/>
      <c r="G23" s="235"/>
      <c r="H23" s="288"/>
      <c r="I23" s="288"/>
      <c r="J23" s="288"/>
      <c r="K23" s="297"/>
      <c r="L23" s="236"/>
      <c r="M23" s="237"/>
      <c r="N23" s="237"/>
      <c r="O23" s="237"/>
      <c r="P23" s="298"/>
    </row>
    <row r="24" spans="1:16" s="293" customFormat="1" ht="12.75" outlineLevel="1">
      <c r="A24" s="232"/>
      <c r="B24" s="376"/>
      <c r="C24" s="287" t="s">
        <v>445</v>
      </c>
      <c r="D24" s="285" t="s">
        <v>32</v>
      </c>
      <c r="E24" s="573">
        <v>47.5</v>
      </c>
      <c r="F24" s="234"/>
      <c r="G24" s="235"/>
      <c r="H24" s="288"/>
      <c r="I24" s="288"/>
      <c r="J24" s="288"/>
      <c r="K24" s="297"/>
      <c r="L24" s="236"/>
      <c r="M24" s="237"/>
      <c r="N24" s="237"/>
      <c r="O24" s="237"/>
      <c r="P24" s="298"/>
    </row>
    <row r="25" spans="1:16" s="293" customFormat="1" ht="15" outlineLevel="1">
      <c r="A25" s="232"/>
      <c r="B25" s="376"/>
      <c r="C25" s="287" t="s">
        <v>83</v>
      </c>
      <c r="D25" s="285" t="s">
        <v>184</v>
      </c>
      <c r="E25" s="573">
        <v>11.4</v>
      </c>
      <c r="F25" s="234"/>
      <c r="G25" s="235"/>
      <c r="H25" s="288"/>
      <c r="I25" s="288"/>
      <c r="J25" s="288"/>
      <c r="K25" s="297"/>
      <c r="L25" s="236"/>
      <c r="M25" s="237"/>
      <c r="N25" s="237"/>
      <c r="O25" s="237"/>
      <c r="P25" s="298"/>
    </row>
    <row r="26" spans="1:16" s="293" customFormat="1" ht="39">
      <c r="A26" s="232">
        <v>4</v>
      </c>
      <c r="B26" s="294" t="s">
        <v>9</v>
      </c>
      <c r="C26" s="333" t="s">
        <v>489</v>
      </c>
      <c r="D26" s="285" t="s">
        <v>184</v>
      </c>
      <c r="E26" s="573">
        <v>9.5</v>
      </c>
      <c r="F26" s="302"/>
      <c r="G26" s="235"/>
      <c r="H26" s="288"/>
      <c r="I26" s="288"/>
      <c r="J26" s="288"/>
      <c r="K26" s="316"/>
      <c r="L26" s="334"/>
      <c r="M26" s="318"/>
      <c r="N26" s="318"/>
      <c r="O26" s="318"/>
      <c r="P26" s="335"/>
    </row>
    <row r="27" spans="1:16" s="293" customFormat="1" ht="12.75" outlineLevel="1">
      <c r="A27" s="232"/>
      <c r="B27" s="294"/>
      <c r="C27" s="287" t="s">
        <v>440</v>
      </c>
      <c r="D27" s="285" t="s">
        <v>91</v>
      </c>
      <c r="E27" s="307">
        <v>2.4</v>
      </c>
      <c r="F27" s="304"/>
      <c r="G27" s="307"/>
      <c r="H27" s="317"/>
      <c r="I27" s="317"/>
      <c r="J27" s="288"/>
      <c r="K27" s="316"/>
      <c r="L27" s="334"/>
      <c r="M27" s="318"/>
      <c r="N27" s="318"/>
      <c r="O27" s="318"/>
      <c r="P27" s="335"/>
    </row>
    <row r="28" spans="1:16" s="293" customFormat="1" ht="26.25" outlineLevel="1">
      <c r="A28" s="232"/>
      <c r="B28" s="294"/>
      <c r="C28" s="287" t="s">
        <v>476</v>
      </c>
      <c r="D28" s="285" t="s">
        <v>32</v>
      </c>
      <c r="E28" s="307">
        <v>38</v>
      </c>
      <c r="F28" s="304"/>
      <c r="G28" s="307"/>
      <c r="H28" s="317"/>
      <c r="I28" s="317"/>
      <c r="J28" s="288"/>
      <c r="K28" s="316"/>
      <c r="L28" s="334"/>
      <c r="M28" s="318"/>
      <c r="N28" s="318"/>
      <c r="O28" s="318"/>
      <c r="P28" s="335"/>
    </row>
    <row r="29" spans="1:16" s="293" customFormat="1" ht="26.25">
      <c r="A29" s="232"/>
      <c r="B29" s="486"/>
      <c r="C29" s="487" t="s">
        <v>490</v>
      </c>
      <c r="D29" s="488"/>
      <c r="E29" s="331"/>
      <c r="F29" s="234"/>
      <c r="G29" s="234"/>
      <c r="H29" s="234"/>
      <c r="I29" s="288">
        <v>0</v>
      </c>
      <c r="J29" s="288">
        <v>0</v>
      </c>
      <c r="K29" s="234"/>
      <c r="L29" s="489">
        <f>SUM(L17:L28)</f>
        <v>0</v>
      </c>
      <c r="M29" s="490">
        <f>SUM(M17:M28)</f>
        <v>0</v>
      </c>
      <c r="N29" s="490">
        <f>SUM(N17:N28)</f>
        <v>0</v>
      </c>
      <c r="O29" s="490">
        <f>SUM(O17:O28)</f>
        <v>0</v>
      </c>
      <c r="P29" s="490">
        <f>SUM(P17:P28)</f>
        <v>0</v>
      </c>
    </row>
    <row r="30" spans="1:16" s="293" customFormat="1" ht="12.75">
      <c r="A30" s="232"/>
      <c r="B30" s="372"/>
      <c r="C30" s="516" t="s">
        <v>634</v>
      </c>
      <c r="D30" s="285"/>
      <c r="E30" s="301"/>
      <c r="F30" s="234"/>
      <c r="G30" s="234"/>
      <c r="H30" s="234"/>
      <c r="I30" s="288">
        <v>0</v>
      </c>
      <c r="J30" s="288">
        <v>0</v>
      </c>
      <c r="K30" s="234"/>
      <c r="L30" s="373"/>
      <c r="M30" s="302"/>
      <c r="N30" s="302"/>
      <c r="O30" s="302"/>
      <c r="P30" s="302"/>
    </row>
    <row r="31" spans="1:16" s="293" customFormat="1" ht="39">
      <c r="A31" s="232">
        <v>5</v>
      </c>
      <c r="B31" s="294" t="s">
        <v>9</v>
      </c>
      <c r="C31" s="300" t="s">
        <v>636</v>
      </c>
      <c r="D31" s="285" t="s">
        <v>184</v>
      </c>
      <c r="E31" s="301">
        <v>100.8</v>
      </c>
      <c r="F31" s="235"/>
      <c r="G31" s="235"/>
      <c r="H31" s="288"/>
      <c r="I31" s="288"/>
      <c r="J31" s="288"/>
      <c r="K31" s="297"/>
      <c r="L31" s="236"/>
      <c r="M31" s="237"/>
      <c r="N31" s="237"/>
      <c r="O31" s="237"/>
      <c r="P31" s="298"/>
    </row>
    <row r="32" spans="1:16" s="293" customFormat="1" ht="39">
      <c r="A32" s="232">
        <v>6</v>
      </c>
      <c r="B32" s="294" t="s">
        <v>9</v>
      </c>
      <c r="C32" s="333" t="s">
        <v>637</v>
      </c>
      <c r="D32" s="332" t="s">
        <v>184</v>
      </c>
      <c r="E32" s="301">
        <v>100.8</v>
      </c>
      <c r="F32" s="302"/>
      <c r="G32" s="235"/>
      <c r="H32" s="288"/>
      <c r="I32" s="288"/>
      <c r="J32" s="288"/>
      <c r="K32" s="297"/>
      <c r="L32" s="236"/>
      <c r="M32" s="237"/>
      <c r="N32" s="237"/>
      <c r="O32" s="237"/>
      <c r="P32" s="298"/>
    </row>
    <row r="33" spans="1:16" s="293" customFormat="1" ht="12.75" outlineLevel="1">
      <c r="A33" s="232"/>
      <c r="B33" s="233"/>
      <c r="C33" s="287" t="s">
        <v>437</v>
      </c>
      <c r="D33" s="331" t="s">
        <v>32</v>
      </c>
      <c r="E33" s="301">
        <v>403.2</v>
      </c>
      <c r="F33" s="234"/>
      <c r="G33" s="235"/>
      <c r="H33" s="288"/>
      <c r="I33" s="317"/>
      <c r="J33" s="288"/>
      <c r="K33" s="297"/>
      <c r="L33" s="236"/>
      <c r="M33" s="237"/>
      <c r="N33" s="237"/>
      <c r="O33" s="237"/>
      <c r="P33" s="298"/>
    </row>
    <row r="34" spans="1:16" s="293" customFormat="1" ht="15" outlineLevel="1">
      <c r="A34" s="232"/>
      <c r="B34" s="233"/>
      <c r="C34" s="287" t="s">
        <v>83</v>
      </c>
      <c r="D34" s="332" t="s">
        <v>184</v>
      </c>
      <c r="E34" s="301">
        <v>120.96</v>
      </c>
      <c r="F34" s="234"/>
      <c r="G34" s="235"/>
      <c r="H34" s="288"/>
      <c r="I34" s="288"/>
      <c r="J34" s="288"/>
      <c r="K34" s="297"/>
      <c r="L34" s="236"/>
      <c r="M34" s="237"/>
      <c r="N34" s="237"/>
      <c r="O34" s="237"/>
      <c r="P34" s="298"/>
    </row>
    <row r="35" spans="1:16" s="293" customFormat="1" ht="26.25">
      <c r="A35" s="232">
        <v>7</v>
      </c>
      <c r="B35" s="294" t="s">
        <v>9</v>
      </c>
      <c r="C35" s="333" t="s">
        <v>638</v>
      </c>
      <c r="D35" s="285" t="s">
        <v>184</v>
      </c>
      <c r="E35" s="301">
        <v>100.8</v>
      </c>
      <c r="F35" s="304"/>
      <c r="G35" s="307"/>
      <c r="H35" s="317"/>
      <c r="I35" s="288"/>
      <c r="J35" s="288"/>
      <c r="K35" s="316"/>
      <c r="L35" s="334"/>
      <c r="M35" s="318"/>
      <c r="N35" s="318"/>
      <c r="O35" s="318"/>
      <c r="P35" s="335"/>
    </row>
    <row r="36" spans="1:16" s="293" customFormat="1" ht="12.75" outlineLevel="1">
      <c r="A36" s="232"/>
      <c r="B36" s="294"/>
      <c r="C36" s="287" t="s">
        <v>440</v>
      </c>
      <c r="D36" s="285" t="s">
        <v>91</v>
      </c>
      <c r="E36" s="307">
        <v>25.2</v>
      </c>
      <c r="F36" s="304"/>
      <c r="G36" s="307"/>
      <c r="H36" s="317"/>
      <c r="I36" s="317"/>
      <c r="J36" s="288"/>
      <c r="K36" s="316"/>
      <c r="L36" s="334"/>
      <c r="M36" s="318"/>
      <c r="N36" s="318"/>
      <c r="O36" s="318"/>
      <c r="P36" s="335"/>
    </row>
    <row r="37" spans="1:16" s="293" customFormat="1" ht="26.25" outlineLevel="1">
      <c r="A37" s="232"/>
      <c r="B37" s="294"/>
      <c r="C37" s="287" t="s">
        <v>492</v>
      </c>
      <c r="D37" s="285" t="s">
        <v>32</v>
      </c>
      <c r="E37" s="307">
        <v>302.4</v>
      </c>
      <c r="F37" s="304"/>
      <c r="G37" s="307"/>
      <c r="H37" s="317"/>
      <c r="I37" s="317"/>
      <c r="J37" s="288"/>
      <c r="K37" s="316"/>
      <c r="L37" s="334"/>
      <c r="M37" s="318"/>
      <c r="N37" s="318"/>
      <c r="O37" s="318"/>
      <c r="P37" s="335"/>
    </row>
    <row r="38" spans="1:16" s="380" customFormat="1" ht="26.25">
      <c r="A38" s="354">
        <v>8</v>
      </c>
      <c r="B38" s="355" t="s">
        <v>9</v>
      </c>
      <c r="C38" s="383" t="s">
        <v>639</v>
      </c>
      <c r="D38" s="331" t="s">
        <v>184</v>
      </c>
      <c r="E38" s="301">
        <v>100.8</v>
      </c>
      <c r="F38" s="304"/>
      <c r="G38" s="307"/>
      <c r="H38" s="317"/>
      <c r="I38" s="317"/>
      <c r="J38" s="317"/>
      <c r="K38" s="378"/>
      <c r="L38" s="347"/>
      <c r="M38" s="348"/>
      <c r="N38" s="348"/>
      <c r="O38" s="348"/>
      <c r="P38" s="349"/>
    </row>
    <row r="39" spans="1:16" s="380" customFormat="1" ht="26.25" outlineLevel="1">
      <c r="A39" s="354"/>
      <c r="B39" s="355"/>
      <c r="C39" s="330" t="s">
        <v>493</v>
      </c>
      <c r="D39" s="331" t="s">
        <v>91</v>
      </c>
      <c r="E39" s="301">
        <v>35.3</v>
      </c>
      <c r="F39" s="385"/>
      <c r="G39" s="307"/>
      <c r="H39" s="317">
        <f>ROUND(F39*G39,2)</f>
        <v>0</v>
      </c>
      <c r="I39" s="317"/>
      <c r="J39" s="317">
        <v>0</v>
      </c>
      <c r="K39" s="378">
        <f>ROUND(SUM(J39+H39+I39),2)</f>
        <v>0</v>
      </c>
      <c r="L39" s="347">
        <f>ROUND(F39*$E39,1)</f>
        <v>0</v>
      </c>
      <c r="M39" s="348">
        <f>ROUND(E39*H39,2)</f>
        <v>0</v>
      </c>
      <c r="N39" s="348">
        <f>ROUND(I39*E39,2)</f>
        <v>0</v>
      </c>
      <c r="O39" s="348">
        <f>ROUND(J39*E39,2)</f>
        <v>0</v>
      </c>
      <c r="P39" s="349">
        <f>ROUND(M39+N39+O39,2)</f>
        <v>0</v>
      </c>
    </row>
    <row r="40" spans="1:16" s="293" customFormat="1" ht="12.75">
      <c r="A40" s="232"/>
      <c r="B40" s="486"/>
      <c r="C40" s="491" t="s">
        <v>635</v>
      </c>
      <c r="D40" s="488"/>
      <c r="E40" s="331"/>
      <c r="F40" s="234"/>
      <c r="G40" s="234"/>
      <c r="H40" s="234"/>
      <c r="I40" s="288">
        <v>0</v>
      </c>
      <c r="J40" s="288">
        <v>0</v>
      </c>
      <c r="K40" s="234"/>
      <c r="L40" s="489">
        <f>SUM(L30:L39)</f>
        <v>0</v>
      </c>
      <c r="M40" s="490">
        <f>SUM(M30:M39)</f>
        <v>0</v>
      </c>
      <c r="N40" s="490">
        <f>SUM(N30:N39)</f>
        <v>0</v>
      </c>
      <c r="O40" s="490">
        <f>SUM(O30:O39)</f>
        <v>0</v>
      </c>
      <c r="P40" s="490">
        <f>SUM(P30:P39)</f>
        <v>0</v>
      </c>
    </row>
    <row r="41" spans="1:16" s="293" customFormat="1" ht="12.75">
      <c r="A41" s="232"/>
      <c r="B41" s="484"/>
      <c r="C41" s="252" t="s">
        <v>495</v>
      </c>
      <c r="D41" s="450" t="s">
        <v>274</v>
      </c>
      <c r="E41" s="458">
        <v>4</v>
      </c>
      <c r="F41" s="234"/>
      <c r="G41" s="234"/>
      <c r="H41" s="234"/>
      <c r="I41" s="288">
        <v>0</v>
      </c>
      <c r="J41" s="288">
        <v>0</v>
      </c>
      <c r="K41" s="234"/>
      <c r="L41" s="373"/>
      <c r="M41" s="302"/>
      <c r="N41" s="302"/>
      <c r="O41" s="302"/>
      <c r="P41" s="302"/>
    </row>
    <row r="42" spans="1:16" s="309" customFormat="1" ht="26.25">
      <c r="A42" s="232">
        <v>9</v>
      </c>
      <c r="B42" s="294" t="s">
        <v>9</v>
      </c>
      <c r="C42" s="319" t="s">
        <v>494</v>
      </c>
      <c r="D42" s="467" t="s">
        <v>183</v>
      </c>
      <c r="E42" s="301">
        <v>65.95</v>
      </c>
      <c r="F42" s="302"/>
      <c r="G42" s="235"/>
      <c r="H42" s="288"/>
      <c r="I42" s="288"/>
      <c r="J42" s="288"/>
      <c r="K42" s="297"/>
      <c r="L42" s="308"/>
      <c r="M42" s="237"/>
      <c r="N42" s="237"/>
      <c r="O42" s="318"/>
      <c r="P42" s="298"/>
    </row>
    <row r="43" spans="1:16" s="309" customFormat="1" ht="26.25" outlineLevel="1">
      <c r="A43" s="232"/>
      <c r="B43" s="294"/>
      <c r="C43" s="289" t="s">
        <v>434</v>
      </c>
      <c r="D43" s="307" t="s">
        <v>32</v>
      </c>
      <c r="E43" s="307">
        <v>197.85</v>
      </c>
      <c r="F43" s="302"/>
      <c r="G43" s="235"/>
      <c r="H43" s="288"/>
      <c r="I43" s="317"/>
      <c r="J43" s="288"/>
      <c r="K43" s="297"/>
      <c r="L43" s="308"/>
      <c r="M43" s="237"/>
      <c r="N43" s="237"/>
      <c r="O43" s="318"/>
      <c r="P43" s="298"/>
    </row>
    <row r="44" spans="1:16" s="293" customFormat="1" ht="15">
      <c r="A44" s="232">
        <v>10</v>
      </c>
      <c r="B44" s="294" t="s">
        <v>9</v>
      </c>
      <c r="C44" s="492" t="s">
        <v>503</v>
      </c>
      <c r="D44" s="467" t="s">
        <v>183</v>
      </c>
      <c r="E44" s="493">
        <v>65.95</v>
      </c>
      <c r="F44" s="302"/>
      <c r="G44" s="235"/>
      <c r="H44" s="288"/>
      <c r="I44" s="288"/>
      <c r="J44" s="288"/>
      <c r="K44" s="297"/>
      <c r="L44" s="236"/>
      <c r="M44" s="237"/>
      <c r="N44" s="237"/>
      <c r="O44" s="237"/>
      <c r="P44" s="298"/>
    </row>
    <row r="45" spans="1:16" s="293" customFormat="1" ht="26.25" outlineLevel="1">
      <c r="A45" s="232"/>
      <c r="B45" s="233"/>
      <c r="C45" s="420" t="s">
        <v>799</v>
      </c>
      <c r="D45" s="467" t="s">
        <v>183</v>
      </c>
      <c r="E45" s="304">
        <v>72.5</v>
      </c>
      <c r="F45" s="234"/>
      <c r="G45" s="235"/>
      <c r="H45" s="288"/>
      <c r="I45" s="288"/>
      <c r="J45" s="288"/>
      <c r="K45" s="297"/>
      <c r="L45" s="236"/>
      <c r="M45" s="237"/>
      <c r="N45" s="237"/>
      <c r="O45" s="237"/>
      <c r="P45" s="298"/>
    </row>
    <row r="46" spans="1:16" s="293" customFormat="1" ht="12.75" outlineLevel="1">
      <c r="A46" s="232"/>
      <c r="B46" s="233"/>
      <c r="C46" s="381" t="s">
        <v>501</v>
      </c>
      <c r="D46" s="463" t="s">
        <v>32</v>
      </c>
      <c r="E46" s="304">
        <v>263.8</v>
      </c>
      <c r="F46" s="234"/>
      <c r="G46" s="235"/>
      <c r="H46" s="288"/>
      <c r="I46" s="288"/>
      <c r="J46" s="288"/>
      <c r="K46" s="297"/>
      <c r="L46" s="236"/>
      <c r="M46" s="237"/>
      <c r="N46" s="237"/>
      <c r="O46" s="237"/>
      <c r="P46" s="298"/>
    </row>
    <row r="47" spans="1:16" s="293" customFormat="1" ht="39" outlineLevel="1">
      <c r="A47" s="232"/>
      <c r="B47" s="233"/>
      <c r="C47" s="381" t="s">
        <v>502</v>
      </c>
      <c r="D47" s="463" t="s">
        <v>32</v>
      </c>
      <c r="E47" s="304">
        <v>50.7</v>
      </c>
      <c r="F47" s="234"/>
      <c r="G47" s="235"/>
      <c r="H47" s="288"/>
      <c r="I47" s="288"/>
      <c r="J47" s="288"/>
      <c r="K47" s="297"/>
      <c r="L47" s="236"/>
      <c r="M47" s="237"/>
      <c r="N47" s="237"/>
      <c r="O47" s="237"/>
      <c r="P47" s="298"/>
    </row>
    <row r="48" spans="1:16" s="309" customFormat="1" ht="39">
      <c r="A48" s="232">
        <v>11</v>
      </c>
      <c r="B48" s="294" t="s">
        <v>9</v>
      </c>
      <c r="C48" s="319" t="s">
        <v>625</v>
      </c>
      <c r="D48" s="467" t="s">
        <v>183</v>
      </c>
      <c r="E48" s="301">
        <v>9.3</v>
      </c>
      <c r="F48" s="302"/>
      <c r="G48" s="235"/>
      <c r="H48" s="288"/>
      <c r="I48" s="288"/>
      <c r="J48" s="288"/>
      <c r="K48" s="297"/>
      <c r="L48" s="308"/>
      <c r="M48" s="237"/>
      <c r="N48" s="237"/>
      <c r="O48" s="318"/>
      <c r="P48" s="298"/>
    </row>
    <row r="49" spans="1:16" s="309" customFormat="1" ht="26.25" outlineLevel="1">
      <c r="A49" s="232"/>
      <c r="B49" s="294"/>
      <c r="C49" s="289" t="s">
        <v>434</v>
      </c>
      <c r="D49" s="307" t="s">
        <v>32</v>
      </c>
      <c r="E49" s="307">
        <v>27.9</v>
      </c>
      <c r="F49" s="302"/>
      <c r="G49" s="235"/>
      <c r="H49" s="288"/>
      <c r="I49" s="317"/>
      <c r="J49" s="288"/>
      <c r="K49" s="297"/>
      <c r="L49" s="308"/>
      <c r="M49" s="237"/>
      <c r="N49" s="237"/>
      <c r="O49" s="318"/>
      <c r="P49" s="298"/>
    </row>
    <row r="50" spans="1:16" s="293" customFormat="1" ht="26.25">
      <c r="A50" s="232">
        <v>12</v>
      </c>
      <c r="B50" s="294" t="s">
        <v>9</v>
      </c>
      <c r="C50" s="492" t="s">
        <v>642</v>
      </c>
      <c r="D50" s="467" t="s">
        <v>31</v>
      </c>
      <c r="E50" s="493">
        <v>62.2</v>
      </c>
      <c r="F50" s="302"/>
      <c r="G50" s="235"/>
      <c r="H50" s="288"/>
      <c r="I50" s="288"/>
      <c r="J50" s="288"/>
      <c r="K50" s="297"/>
      <c r="L50" s="236"/>
      <c r="M50" s="237"/>
      <c r="N50" s="237"/>
      <c r="O50" s="237"/>
      <c r="P50" s="298"/>
    </row>
    <row r="51" spans="1:16" s="293" customFormat="1" ht="15" outlineLevel="1">
      <c r="A51" s="232"/>
      <c r="B51" s="233"/>
      <c r="C51" s="420" t="s">
        <v>499</v>
      </c>
      <c r="D51" s="467" t="s">
        <v>183</v>
      </c>
      <c r="E51" s="304">
        <v>14</v>
      </c>
      <c r="F51" s="234"/>
      <c r="G51" s="235"/>
      <c r="H51" s="288"/>
      <c r="I51" s="288"/>
      <c r="J51" s="288"/>
      <c r="K51" s="297"/>
      <c r="L51" s="236"/>
      <c r="M51" s="237"/>
      <c r="N51" s="237"/>
      <c r="O51" s="237"/>
      <c r="P51" s="298"/>
    </row>
    <row r="52" spans="1:16" s="293" customFormat="1" ht="12.75" outlineLevel="1">
      <c r="A52" s="232"/>
      <c r="B52" s="233"/>
      <c r="C52" s="381" t="s">
        <v>501</v>
      </c>
      <c r="D52" s="463" t="s">
        <v>32</v>
      </c>
      <c r="E52" s="304">
        <v>37.3</v>
      </c>
      <c r="F52" s="234"/>
      <c r="G52" s="235">
        <v>0</v>
      </c>
      <c r="H52" s="288">
        <f>ROUND(F52*G52,2)</f>
        <v>0</v>
      </c>
      <c r="I52" s="288"/>
      <c r="J52" s="288">
        <v>0</v>
      </c>
      <c r="K52" s="297">
        <f>ROUND(SUM(J52+H52+I52),2)</f>
        <v>0</v>
      </c>
      <c r="L52" s="236">
        <f>ROUND(F52*$E52,1)</f>
        <v>0</v>
      </c>
      <c r="M52" s="237">
        <f>ROUND(E52*H52,2)</f>
        <v>0</v>
      </c>
      <c r="N52" s="237">
        <f>ROUND(I52*E52,2)</f>
        <v>0</v>
      </c>
      <c r="O52" s="237">
        <f>ROUND(J52*E52,2)</f>
        <v>0</v>
      </c>
      <c r="P52" s="298">
        <f>ROUND(M52+N52+O52,2)</f>
        <v>0</v>
      </c>
    </row>
    <row r="53" spans="1:16" s="293" customFormat="1" ht="39" outlineLevel="1">
      <c r="A53" s="232"/>
      <c r="B53" s="233"/>
      <c r="C53" s="381" t="s">
        <v>502</v>
      </c>
      <c r="D53" s="463" t="s">
        <v>32</v>
      </c>
      <c r="E53" s="304">
        <v>5.9</v>
      </c>
      <c r="F53" s="234"/>
      <c r="G53" s="235">
        <v>0</v>
      </c>
      <c r="H53" s="288">
        <f>ROUND(F53*G53,2)</f>
        <v>0</v>
      </c>
      <c r="I53" s="288"/>
      <c r="J53" s="288">
        <v>0</v>
      </c>
      <c r="K53" s="297">
        <f>ROUND(SUM(J53+H53+I53),2)</f>
        <v>0</v>
      </c>
      <c r="L53" s="236">
        <f>ROUND(F53*$E53,1)</f>
        <v>0</v>
      </c>
      <c r="M53" s="237">
        <f>ROUND(E53*H53,2)</f>
        <v>0</v>
      </c>
      <c r="N53" s="237">
        <f>ROUND(I53*E53,2)</f>
        <v>0</v>
      </c>
      <c r="O53" s="237">
        <f>ROUND(J53*E53,2)</f>
        <v>0</v>
      </c>
      <c r="P53" s="298">
        <f>ROUND(M53+N53+O53,2)</f>
        <v>0</v>
      </c>
    </row>
    <row r="54" spans="1:16" s="293" customFormat="1" ht="26.25" outlineLevel="1">
      <c r="A54" s="232"/>
      <c r="B54" s="233"/>
      <c r="C54" s="381" t="s">
        <v>500</v>
      </c>
      <c r="D54" s="463" t="s">
        <v>80</v>
      </c>
      <c r="E54" s="451">
        <v>8</v>
      </c>
      <c r="F54" s="234"/>
      <c r="G54" s="235">
        <v>0</v>
      </c>
      <c r="H54" s="288">
        <f>ROUND(F54*G54,2)</f>
        <v>0</v>
      </c>
      <c r="I54" s="288"/>
      <c r="J54" s="288">
        <v>0</v>
      </c>
      <c r="K54" s="297">
        <f>ROUND(SUM(J54+H54+I54),2)</f>
        <v>0</v>
      </c>
      <c r="L54" s="236">
        <f>ROUND(F54*$E54,1)</f>
        <v>0</v>
      </c>
      <c r="M54" s="237">
        <f>ROUND(E54*H54,2)</f>
        <v>0</v>
      </c>
      <c r="N54" s="237">
        <f>ROUND(I54*E54,2)</f>
        <v>0</v>
      </c>
      <c r="O54" s="237">
        <f>ROUND(J54*E54,2)</f>
        <v>0</v>
      </c>
      <c r="P54" s="298">
        <f>ROUND(M54+N54+O54,2)</f>
        <v>0</v>
      </c>
    </row>
    <row r="55" spans="1:16" s="293" customFormat="1" ht="26.25">
      <c r="A55" s="232">
        <v>13</v>
      </c>
      <c r="B55" s="294" t="s">
        <v>9</v>
      </c>
      <c r="C55" s="305" t="s">
        <v>641</v>
      </c>
      <c r="D55" s="331" t="s">
        <v>31</v>
      </c>
      <c r="E55" s="304">
        <v>42.96</v>
      </c>
      <c r="F55" s="302"/>
      <c r="G55" s="235"/>
      <c r="H55" s="288"/>
      <c r="I55" s="288"/>
      <c r="J55" s="288"/>
      <c r="K55" s="297"/>
      <c r="L55" s="236"/>
      <c r="M55" s="237"/>
      <c r="N55" s="237"/>
      <c r="O55" s="237"/>
      <c r="P55" s="298"/>
    </row>
    <row r="56" spans="1:16" s="293" customFormat="1" ht="26.25" outlineLevel="1">
      <c r="A56" s="232"/>
      <c r="B56" s="233"/>
      <c r="C56" s="466" t="s">
        <v>109</v>
      </c>
      <c r="D56" s="467" t="s">
        <v>31</v>
      </c>
      <c r="E56" s="470">
        <v>47.3</v>
      </c>
      <c r="F56" s="234"/>
      <c r="G56" s="235">
        <v>0</v>
      </c>
      <c r="H56" s="288">
        <f>ROUND(F56*G56,2)</f>
        <v>0</v>
      </c>
      <c r="I56" s="288"/>
      <c r="J56" s="288">
        <v>0</v>
      </c>
      <c r="K56" s="297">
        <f>ROUND(SUM(J56+H56+I56),2)</f>
        <v>0</v>
      </c>
      <c r="L56" s="236">
        <f>ROUND(F56*$E56,1)</f>
        <v>0</v>
      </c>
      <c r="M56" s="237">
        <f>ROUND(E56*H56,2)</f>
        <v>0</v>
      </c>
      <c r="N56" s="237">
        <f>ROUND(I56*E56,2)</f>
        <v>0</v>
      </c>
      <c r="O56" s="237">
        <f>ROUND(J56*E56,2)</f>
        <v>0</v>
      </c>
      <c r="P56" s="298">
        <f>ROUND(M56+N56+O56,2)</f>
        <v>0</v>
      </c>
    </row>
    <row r="57" spans="1:16" s="293" customFormat="1" ht="12.75" outlineLevel="1">
      <c r="A57" s="232"/>
      <c r="B57" s="233"/>
      <c r="C57" s="494" t="s">
        <v>98</v>
      </c>
      <c r="D57" s="467" t="s">
        <v>4</v>
      </c>
      <c r="E57" s="468">
        <v>1</v>
      </c>
      <c r="F57" s="234"/>
      <c r="G57" s="235">
        <v>0</v>
      </c>
      <c r="H57" s="288">
        <f>ROUND(F57*G57,2)</f>
        <v>0</v>
      </c>
      <c r="I57" s="288"/>
      <c r="J57" s="288">
        <v>0</v>
      </c>
      <c r="K57" s="297">
        <f>ROUND(SUM(J57+H57+I57),2)</f>
        <v>0</v>
      </c>
      <c r="L57" s="236">
        <f>ROUND(F57*$E57,1)</f>
        <v>0</v>
      </c>
      <c r="M57" s="237">
        <f>ROUND(E57*H57,2)</f>
        <v>0</v>
      </c>
      <c r="N57" s="237">
        <f>ROUND(I57*E57,2)</f>
        <v>0</v>
      </c>
      <c r="O57" s="237">
        <f>ROUND(J57*E57,2)</f>
        <v>0</v>
      </c>
      <c r="P57" s="298">
        <f>ROUND(M57+N57+O57,2)</f>
        <v>0</v>
      </c>
    </row>
    <row r="58" spans="1:16" s="293" customFormat="1" ht="12.75">
      <c r="A58" s="232"/>
      <c r="B58" s="486"/>
      <c r="C58" s="491" t="s">
        <v>504</v>
      </c>
      <c r="D58" s="488"/>
      <c r="E58" s="331"/>
      <c r="F58" s="234"/>
      <c r="G58" s="234"/>
      <c r="H58" s="234"/>
      <c r="I58" s="288">
        <v>0</v>
      </c>
      <c r="J58" s="288">
        <v>0</v>
      </c>
      <c r="K58" s="234"/>
      <c r="L58" s="489">
        <f>SUM(L41:L55)</f>
        <v>0</v>
      </c>
      <c r="M58" s="490">
        <f>SUM(M42:M55)</f>
        <v>0</v>
      </c>
      <c r="N58" s="490">
        <f>SUM(N42:N55)</f>
        <v>0</v>
      </c>
      <c r="O58" s="490">
        <f>SUM(O42:O55)</f>
        <v>0</v>
      </c>
      <c r="P58" s="490">
        <f>SUM(P42:P55)</f>
        <v>0</v>
      </c>
    </row>
    <row r="59" spans="1:16" s="293" customFormat="1" ht="12.75">
      <c r="A59" s="235"/>
      <c r="B59" s="283"/>
      <c r="C59" s="485" t="s">
        <v>505</v>
      </c>
      <c r="D59" s="331"/>
      <c r="E59" s="331"/>
      <c r="F59" s="234"/>
      <c r="G59" s="234"/>
      <c r="H59" s="234"/>
      <c r="I59" s="288">
        <v>0</v>
      </c>
      <c r="J59" s="288">
        <v>0</v>
      </c>
      <c r="K59" s="234"/>
      <c r="L59" s="373"/>
      <c r="M59" s="302"/>
      <c r="N59" s="302"/>
      <c r="O59" s="302"/>
      <c r="P59" s="302"/>
    </row>
    <row r="60" spans="1:16" s="309" customFormat="1" ht="26.25">
      <c r="A60" s="232">
        <v>14</v>
      </c>
      <c r="B60" s="294" t="s">
        <v>9</v>
      </c>
      <c r="C60" s="305" t="s">
        <v>506</v>
      </c>
      <c r="D60" s="463" t="s">
        <v>183</v>
      </c>
      <c r="E60" s="307">
        <v>52.3</v>
      </c>
      <c r="F60" s="235"/>
      <c r="G60" s="235"/>
      <c r="H60" s="288"/>
      <c r="I60" s="288"/>
      <c r="J60" s="288"/>
      <c r="K60" s="297"/>
      <c r="L60" s="308"/>
      <c r="M60" s="237"/>
      <c r="N60" s="237"/>
      <c r="O60" s="237"/>
      <c r="P60" s="298"/>
    </row>
    <row r="61" spans="1:16" s="293" customFormat="1" ht="15">
      <c r="A61" s="232">
        <v>15</v>
      </c>
      <c r="B61" s="294" t="s">
        <v>9</v>
      </c>
      <c r="C61" s="383" t="s">
        <v>411</v>
      </c>
      <c r="D61" s="331" t="s">
        <v>181</v>
      </c>
      <c r="E61" s="304">
        <v>31.4</v>
      </c>
      <c r="F61" s="304"/>
      <c r="G61" s="307"/>
      <c r="H61" s="460"/>
      <c r="I61" s="317"/>
      <c r="J61" s="317"/>
      <c r="K61" s="378"/>
      <c r="L61" s="236"/>
      <c r="M61" s="237"/>
      <c r="N61" s="237"/>
      <c r="O61" s="237"/>
      <c r="P61" s="298"/>
    </row>
    <row r="62" spans="1:16" s="293" customFormat="1" ht="39">
      <c r="A62" s="232">
        <v>16</v>
      </c>
      <c r="B62" s="294" t="s">
        <v>9</v>
      </c>
      <c r="C62" s="300" t="s">
        <v>643</v>
      </c>
      <c r="D62" s="285" t="s">
        <v>181</v>
      </c>
      <c r="E62" s="301">
        <v>20.9</v>
      </c>
      <c r="F62" s="302"/>
      <c r="G62" s="235"/>
      <c r="H62" s="303"/>
      <c r="I62" s="288"/>
      <c r="J62" s="288"/>
      <c r="K62" s="297"/>
      <c r="L62" s="236"/>
      <c r="M62" s="237"/>
      <c r="N62" s="237"/>
      <c r="O62" s="237"/>
      <c r="P62" s="298"/>
    </row>
    <row r="63" spans="1:16" s="293" customFormat="1" ht="15" outlineLevel="1">
      <c r="A63" s="232"/>
      <c r="B63" s="339"/>
      <c r="C63" s="340" t="s">
        <v>507</v>
      </c>
      <c r="D63" s="235" t="s">
        <v>185</v>
      </c>
      <c r="E63" s="438">
        <v>27.2</v>
      </c>
      <c r="F63" s="341"/>
      <c r="G63" s="235"/>
      <c r="H63" s="342"/>
      <c r="I63" s="342"/>
      <c r="J63" s="288"/>
      <c r="K63" s="343"/>
      <c r="L63" s="236"/>
      <c r="M63" s="237"/>
      <c r="N63" s="237"/>
      <c r="O63" s="237"/>
      <c r="P63" s="298"/>
    </row>
    <row r="64" spans="1:16" s="350" customFormat="1" ht="39">
      <c r="A64" s="344">
        <v>17</v>
      </c>
      <c r="B64" s="294" t="s">
        <v>9</v>
      </c>
      <c r="C64" s="345" t="s">
        <v>257</v>
      </c>
      <c r="D64" s="453" t="s">
        <v>186</v>
      </c>
      <c r="E64" s="437">
        <v>52.3</v>
      </c>
      <c r="F64" s="304"/>
      <c r="G64" s="307"/>
      <c r="H64" s="317"/>
      <c r="I64" s="288"/>
      <c r="J64" s="288"/>
      <c r="K64" s="346"/>
      <c r="L64" s="347"/>
      <c r="M64" s="348"/>
      <c r="N64" s="348"/>
      <c r="O64" s="348"/>
      <c r="P64" s="349"/>
    </row>
    <row r="65" spans="1:16" s="350" customFormat="1" ht="15" outlineLevel="1">
      <c r="A65" s="351"/>
      <c r="B65" s="352"/>
      <c r="C65" s="353" t="s">
        <v>70</v>
      </c>
      <c r="D65" s="453" t="s">
        <v>185</v>
      </c>
      <c r="E65" s="438">
        <v>7.5</v>
      </c>
      <c r="F65" s="304"/>
      <c r="G65" s="307"/>
      <c r="H65" s="317"/>
      <c r="I65" s="288"/>
      <c r="J65" s="288"/>
      <c r="K65" s="346"/>
      <c r="L65" s="347"/>
      <c r="M65" s="348"/>
      <c r="N65" s="348"/>
      <c r="O65" s="348"/>
      <c r="P65" s="349"/>
    </row>
    <row r="66" spans="1:16" s="357" customFormat="1" ht="26.25">
      <c r="A66" s="354">
        <v>18</v>
      </c>
      <c r="B66" s="355" t="s">
        <v>9</v>
      </c>
      <c r="C66" s="356" t="s">
        <v>509</v>
      </c>
      <c r="D66" s="436" t="s">
        <v>186</v>
      </c>
      <c r="E66" s="437">
        <v>52.3</v>
      </c>
      <c r="F66" s="304"/>
      <c r="G66" s="307"/>
      <c r="H66" s="317"/>
      <c r="I66" s="288"/>
      <c r="J66" s="288"/>
      <c r="K66" s="346"/>
      <c r="L66" s="347"/>
      <c r="M66" s="348"/>
      <c r="N66" s="348"/>
      <c r="O66" s="348"/>
      <c r="P66" s="349"/>
    </row>
    <row r="67" spans="1:16" s="357" customFormat="1" ht="15" outlineLevel="1">
      <c r="A67" s="354"/>
      <c r="B67" s="358"/>
      <c r="C67" s="359" t="s">
        <v>508</v>
      </c>
      <c r="D67" s="307" t="s">
        <v>185</v>
      </c>
      <c r="E67" s="438">
        <v>28.8</v>
      </c>
      <c r="F67" s="360"/>
      <c r="G67" s="307"/>
      <c r="H67" s="317"/>
      <c r="I67" s="317"/>
      <c r="J67" s="361"/>
      <c r="K67" s="346"/>
      <c r="L67" s="347"/>
      <c r="M67" s="348"/>
      <c r="N67" s="348"/>
      <c r="O67" s="348"/>
      <c r="P67" s="349"/>
    </row>
    <row r="68" spans="1:16" s="371" customFormat="1" ht="12.75" outlineLevel="1">
      <c r="A68" s="367"/>
      <c r="B68" s="368"/>
      <c r="C68" s="369" t="s">
        <v>150</v>
      </c>
      <c r="D68" s="496" t="s">
        <v>32</v>
      </c>
      <c r="E68" s="438">
        <v>392.3</v>
      </c>
      <c r="F68" s="370"/>
      <c r="G68" s="235"/>
      <c r="H68" s="303"/>
      <c r="I68" s="288"/>
      <c r="J68" s="288"/>
      <c r="K68" s="343"/>
      <c r="L68" s="236"/>
      <c r="M68" s="237"/>
      <c r="N68" s="237"/>
      <c r="O68" s="237"/>
      <c r="P68" s="298"/>
    </row>
    <row r="69" spans="1:16" s="350" customFormat="1" ht="26.25">
      <c r="A69" s="344">
        <v>19</v>
      </c>
      <c r="B69" s="294" t="s">
        <v>9</v>
      </c>
      <c r="C69" s="345" t="s">
        <v>69</v>
      </c>
      <c r="D69" s="453" t="s">
        <v>186</v>
      </c>
      <c r="E69" s="437">
        <v>52.3</v>
      </c>
      <c r="F69" s="304"/>
      <c r="G69" s="307"/>
      <c r="H69" s="317"/>
      <c r="I69" s="288"/>
      <c r="J69" s="288"/>
      <c r="K69" s="346"/>
      <c r="L69" s="347"/>
      <c r="M69" s="348"/>
      <c r="N69" s="348"/>
      <c r="O69" s="348"/>
      <c r="P69" s="349"/>
    </row>
    <row r="70" spans="1:16" s="350" customFormat="1" ht="26.25" outlineLevel="1">
      <c r="A70" s="351"/>
      <c r="B70" s="352"/>
      <c r="C70" s="353" t="s">
        <v>441</v>
      </c>
      <c r="D70" s="453" t="s">
        <v>186</v>
      </c>
      <c r="E70" s="438">
        <v>54.9</v>
      </c>
      <c r="F70" s="362"/>
      <c r="G70" s="307"/>
      <c r="H70" s="317"/>
      <c r="I70" s="317"/>
      <c r="J70" s="363"/>
      <c r="K70" s="346"/>
      <c r="L70" s="347"/>
      <c r="M70" s="348"/>
      <c r="N70" s="348"/>
      <c r="O70" s="348"/>
      <c r="P70" s="349"/>
    </row>
    <row r="71" spans="1:16" s="293" customFormat="1" ht="12.75">
      <c r="A71" s="232"/>
      <c r="B71" s="486"/>
      <c r="C71" s="491" t="s">
        <v>510</v>
      </c>
      <c r="D71" s="475"/>
      <c r="E71" s="331"/>
      <c r="F71" s="234"/>
      <c r="G71" s="234"/>
      <c r="H71" s="234"/>
      <c r="I71" s="234"/>
      <c r="J71" s="234"/>
      <c r="K71" s="234"/>
      <c r="L71" s="489">
        <f>SUM(L59:L70)</f>
        <v>0</v>
      </c>
      <c r="M71" s="490">
        <f>SUM(M59:M70)</f>
        <v>0</v>
      </c>
      <c r="N71" s="490">
        <f>SUM(N59:N70)</f>
        <v>0</v>
      </c>
      <c r="O71" s="490">
        <f>SUM(O59:O70)</f>
        <v>0</v>
      </c>
      <c r="P71" s="490">
        <f>SUM(P59:P70)</f>
        <v>0</v>
      </c>
    </row>
    <row r="72" spans="1:16" s="398" customFormat="1" ht="12.75">
      <c r="A72" s="393"/>
      <c r="B72" s="394"/>
      <c r="C72" s="395"/>
      <c r="D72" s="391"/>
      <c r="E72" s="391"/>
      <c r="F72" s="393"/>
      <c r="G72" s="393"/>
      <c r="H72" s="393"/>
      <c r="I72" s="393"/>
      <c r="J72" s="393"/>
      <c r="K72" s="393"/>
      <c r="L72" s="396"/>
      <c r="M72" s="397"/>
      <c r="N72" s="397"/>
      <c r="O72" s="397"/>
      <c r="P72" s="397"/>
    </row>
    <row r="73" spans="1:16" s="398" customFormat="1" ht="12.75">
      <c r="A73" s="235"/>
      <c r="B73" s="399"/>
      <c r="C73" s="400"/>
      <c r="D73" s="306"/>
      <c r="E73" s="306"/>
      <c r="F73" s="225"/>
      <c r="G73" s="225"/>
      <c r="H73" s="225"/>
      <c r="I73" s="225"/>
      <c r="J73" s="401" t="s">
        <v>139</v>
      </c>
      <c r="K73" s="225"/>
      <c r="L73" s="402">
        <f>L29+L40+L58+L71</f>
        <v>0</v>
      </c>
      <c r="M73" s="231">
        <f>M29+M40+M58+M71</f>
        <v>0</v>
      </c>
      <c r="N73" s="231">
        <f>N29+N40+N58+N71</f>
        <v>0</v>
      </c>
      <c r="O73" s="231">
        <f>O29+O40+O58+O71</f>
        <v>0</v>
      </c>
      <c r="P73" s="231">
        <f>P29+P40+P58+P71</f>
        <v>0</v>
      </c>
    </row>
    <row r="74" spans="1:16" s="410" customFormat="1" ht="12.75">
      <c r="A74" s="403"/>
      <c r="B74" s="404"/>
      <c r="C74" s="405"/>
      <c r="D74" s="406"/>
      <c r="E74" s="406"/>
      <c r="F74" s="407"/>
      <c r="G74" s="407"/>
      <c r="H74" s="407"/>
      <c r="I74" s="406"/>
      <c r="J74" s="408"/>
      <c r="K74" s="407"/>
      <c r="L74" s="409"/>
      <c r="M74" s="250"/>
      <c r="N74" s="250"/>
      <c r="O74" s="250"/>
      <c r="P74" s="250"/>
    </row>
    <row r="75" spans="1:16" s="416" customFormat="1" ht="13.5">
      <c r="A75" s="411"/>
      <c r="B75" s="260"/>
      <c r="C75" s="412"/>
      <c r="D75" s="413"/>
      <c r="E75" s="413"/>
      <c r="F75" s="263"/>
      <c r="G75" s="263"/>
      <c r="H75" s="263"/>
      <c r="I75" s="413"/>
      <c r="J75" s="263"/>
      <c r="K75" s="263"/>
      <c r="L75" s="414"/>
      <c r="M75" s="263"/>
      <c r="N75" s="263"/>
      <c r="O75" s="408"/>
      <c r="P75" s="415"/>
    </row>
    <row r="76" spans="1:16" s="418" customFormat="1" ht="13.5">
      <c r="A76" s="259"/>
      <c r="B76" s="269"/>
      <c r="C76" s="417" t="s">
        <v>41</v>
      </c>
      <c r="D76" s="417"/>
      <c r="E76" s="261"/>
      <c r="F76" s="263"/>
      <c r="G76" s="261"/>
      <c r="H76" s="261"/>
      <c r="I76" s="417"/>
      <c r="J76" s="261"/>
      <c r="K76" s="261"/>
      <c r="L76" s="261"/>
      <c r="M76" s="417"/>
      <c r="N76" s="261"/>
      <c r="O76" s="398"/>
      <c r="P76" s="261"/>
    </row>
    <row r="77" spans="1:16" s="418" customFormat="1" ht="12.75">
      <c r="A77" s="259"/>
      <c r="B77" s="269"/>
      <c r="C77" s="261" t="s">
        <v>719</v>
      </c>
      <c r="D77" s="261"/>
      <c r="E77" s="261"/>
      <c r="F77" s="263"/>
      <c r="G77" s="261"/>
      <c r="H77" s="261"/>
      <c r="I77" s="261"/>
      <c r="J77" s="261"/>
      <c r="K77" s="261"/>
      <c r="L77" s="261"/>
      <c r="M77" s="398"/>
      <c r="N77" s="261"/>
      <c r="O77" s="398"/>
      <c r="P77" s="261"/>
    </row>
    <row r="78" spans="13:15" ht="12.75">
      <c r="M78" s="398"/>
      <c r="O78" s="398"/>
    </row>
    <row r="79" spans="13:15" ht="12.75">
      <c r="M79" s="398"/>
      <c r="O79" s="398"/>
    </row>
    <row r="80" spans="13:15" ht="12.75">
      <c r="M80" s="398"/>
      <c r="O80" s="398"/>
    </row>
    <row r="81" spans="13:15" ht="12.75">
      <c r="M81" s="398"/>
      <c r="O81" s="398"/>
    </row>
    <row r="82" spans="13:15" ht="12.75">
      <c r="M82" s="398"/>
      <c r="O82" s="398"/>
    </row>
    <row r="83" spans="13:15" ht="12.75">
      <c r="M83" s="398"/>
      <c r="O83" s="398"/>
    </row>
    <row r="84" spans="13:15" ht="12.75">
      <c r="M84" s="398"/>
      <c r="O84" s="398"/>
    </row>
    <row r="85" spans="13:15" ht="12.75">
      <c r="M85" s="398"/>
      <c r="O85" s="398"/>
    </row>
  </sheetData>
  <sheetProtection/>
  <mergeCells count="22">
    <mergeCell ref="A12:A14"/>
    <mergeCell ref="B12:B14"/>
    <mergeCell ref="D12:K12"/>
    <mergeCell ref="L12:P12"/>
    <mergeCell ref="D13:D14"/>
    <mergeCell ref="E13:E14"/>
    <mergeCell ref="K13:K14"/>
    <mergeCell ref="L13:L14"/>
    <mergeCell ref="M13:M14"/>
    <mergeCell ref="N13:N14"/>
    <mergeCell ref="F13:F14"/>
    <mergeCell ref="G13:G14"/>
    <mergeCell ref="I13:I14"/>
    <mergeCell ref="J13:J14"/>
    <mergeCell ref="P13:P14"/>
    <mergeCell ref="H13:H14"/>
    <mergeCell ref="C3:P3"/>
    <mergeCell ref="C4:P4"/>
    <mergeCell ref="C5:P5"/>
    <mergeCell ref="C6:P6"/>
    <mergeCell ref="C7:P7"/>
    <mergeCell ref="O13:O14"/>
  </mergeCells>
  <conditionalFormatting sqref="D68">
    <cfRule type="cellIs" priority="1" dxfId="0" operator="equal" stopIfTrue="1">
      <formula>0</formula>
    </cfRule>
    <cfRule type="expression" priority="2" dxfId="0" stopIfTrue="1">
      <formula>#DIV/0!</formula>
    </cfRule>
  </conditionalFormatting>
  <printOptions horizontalCentered="1"/>
  <pageMargins left="0" right="0" top="0.7874015748031497" bottom="0.5905511811023623" header="0.31496062992125984" footer="0.31496062992125984"/>
  <pageSetup horizontalDpi="600" verticalDpi="600" orientation="landscape" paperSize="9" scale="8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92D050"/>
  </sheetPr>
  <dimension ref="A1:P127"/>
  <sheetViews>
    <sheetView showZeros="0" zoomScale="90" zoomScaleNormal="90" zoomScaleSheetLayoutView="90" zoomScalePageLayoutView="0" workbookViewId="0" topLeftCell="A103">
      <selection activeCell="C50" sqref="C50"/>
    </sheetView>
  </sheetViews>
  <sheetFormatPr defaultColWidth="9.140625" defaultRowHeight="12.75" outlineLevelRow="1"/>
  <cols>
    <col min="1" max="1" width="4.8515625" style="1" customWidth="1"/>
    <col min="2" max="2" width="7.00390625" style="67" customWidth="1"/>
    <col min="3" max="3" width="43.8515625" style="2" customWidth="1"/>
    <col min="4" max="4" width="6.28125" style="2" customWidth="1"/>
    <col min="5" max="5" width="9.140625" style="3" customWidth="1"/>
    <col min="6" max="6" width="6.8515625" style="4" customWidth="1"/>
    <col min="7" max="7" width="7.7109375" style="2" customWidth="1" collapsed="1"/>
    <col min="8" max="8" width="8.28125" style="2" customWidth="1"/>
    <col min="9" max="9" width="9.140625" style="2" customWidth="1"/>
    <col min="10" max="10" width="10.140625" style="2" customWidth="1"/>
    <col min="11" max="11" width="9.28125" style="2" customWidth="1"/>
    <col min="12" max="12" width="7.7109375" style="5" customWidth="1"/>
    <col min="13" max="14" width="10.140625" style="2" customWidth="1"/>
    <col min="15" max="15" width="10.421875" style="2" customWidth="1"/>
    <col min="16" max="16" width="11.28125" style="2" customWidth="1"/>
    <col min="17" max="16384" width="9.140625" style="2" customWidth="1"/>
  </cols>
  <sheetData>
    <row r="1" spans="5:16" ht="15">
      <c r="E1" s="588"/>
      <c r="F1" s="557"/>
      <c r="G1" s="556"/>
      <c r="H1" s="558" t="s">
        <v>159</v>
      </c>
      <c r="I1" s="556"/>
      <c r="J1" s="556"/>
      <c r="M1" s="7"/>
      <c r="N1" s="7"/>
      <c r="O1" s="8"/>
      <c r="P1" s="9"/>
    </row>
    <row r="2" spans="5:10" ht="15">
      <c r="E2" s="588"/>
      <c r="F2" s="557"/>
      <c r="G2" s="556"/>
      <c r="H2" s="559" t="s">
        <v>148</v>
      </c>
      <c r="I2" s="556"/>
      <c r="J2" s="556"/>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pans="1:12" ht="13.5">
      <c r="A8" s="51"/>
      <c r="B8" s="2"/>
      <c r="E8" s="2"/>
      <c r="F8" s="2"/>
      <c r="L8" s="2"/>
    </row>
    <row r="9" spans="1:12" ht="12.75">
      <c r="A9" s="2"/>
      <c r="B9" s="545" t="s">
        <v>713</v>
      </c>
      <c r="C9" s="49"/>
      <c r="E9" s="2"/>
      <c r="F9" s="2"/>
      <c r="L9" s="2"/>
    </row>
    <row r="10" spans="1:16" ht="12.75">
      <c r="A10" s="13"/>
      <c r="B10" s="14"/>
      <c r="C10" s="11"/>
      <c r="D10" s="12"/>
      <c r="E10" s="2"/>
      <c r="L10" s="2"/>
      <c r="N10" s="9" t="s">
        <v>21</v>
      </c>
      <c r="O10" s="15"/>
      <c r="P10" s="2" t="s">
        <v>79</v>
      </c>
    </row>
    <row r="11" ht="22.5">
      <c r="H11" s="10"/>
    </row>
    <row r="12" spans="1:16" s="17" customFormat="1" ht="14.25">
      <c r="A12" s="16"/>
      <c r="B12" s="67"/>
      <c r="E12" s="18"/>
      <c r="F12" s="19"/>
      <c r="L12" s="20"/>
      <c r="P12" s="22"/>
    </row>
    <row r="13" spans="1:16" s="547" customFormat="1" ht="30" customHeight="1">
      <c r="A13" s="621" t="s">
        <v>8</v>
      </c>
      <c r="B13" s="624" t="s">
        <v>22</v>
      </c>
      <c r="C13" s="560"/>
      <c r="D13" s="616" t="s">
        <v>23</v>
      </c>
      <c r="E13" s="617"/>
      <c r="F13" s="617"/>
      <c r="G13" s="617"/>
      <c r="H13" s="617"/>
      <c r="I13" s="617"/>
      <c r="J13" s="617"/>
      <c r="K13" s="618"/>
      <c r="L13" s="616" t="s">
        <v>24</v>
      </c>
      <c r="M13" s="617"/>
      <c r="N13" s="617"/>
      <c r="O13" s="617"/>
      <c r="P13" s="618"/>
    </row>
    <row r="14" spans="1:16" s="547" customFormat="1" ht="30" customHeight="1">
      <c r="A14" s="622"/>
      <c r="B14" s="625"/>
      <c r="C14" s="561" t="s">
        <v>25</v>
      </c>
      <c r="D14" s="629" t="s">
        <v>26</v>
      </c>
      <c r="E14" s="614" t="s">
        <v>27</v>
      </c>
      <c r="F14" s="614" t="s">
        <v>28</v>
      </c>
      <c r="G14" s="614" t="s">
        <v>138</v>
      </c>
      <c r="H14" s="614" t="s">
        <v>75</v>
      </c>
      <c r="I14" s="614" t="s">
        <v>136</v>
      </c>
      <c r="J14" s="614" t="s">
        <v>76</v>
      </c>
      <c r="K14" s="627" t="s">
        <v>77</v>
      </c>
      <c r="L14" s="614" t="s">
        <v>29</v>
      </c>
      <c r="M14" s="614" t="s">
        <v>75</v>
      </c>
      <c r="N14" s="614" t="s">
        <v>136</v>
      </c>
      <c r="O14" s="614" t="s">
        <v>76</v>
      </c>
      <c r="P14" s="619" t="s">
        <v>78</v>
      </c>
    </row>
    <row r="15" spans="1:16" s="547" customFormat="1" ht="30" customHeight="1">
      <c r="A15" s="623"/>
      <c r="B15" s="626"/>
      <c r="C15" s="562"/>
      <c r="D15" s="630"/>
      <c r="E15" s="615"/>
      <c r="F15" s="615"/>
      <c r="G15" s="615"/>
      <c r="H15" s="615"/>
      <c r="I15" s="615"/>
      <c r="J15" s="615"/>
      <c r="K15" s="628"/>
      <c r="L15" s="615"/>
      <c r="M15" s="615"/>
      <c r="N15" s="615"/>
      <c r="O15" s="615"/>
      <c r="P15" s="620"/>
    </row>
    <row r="16" spans="1:16" s="27" customFormat="1" ht="8.25">
      <c r="A16" s="74">
        <v>1</v>
      </c>
      <c r="B16" s="75">
        <v>2</v>
      </c>
      <c r="C16" s="23">
        <v>3</v>
      </c>
      <c r="D16" s="23">
        <v>4</v>
      </c>
      <c r="E16" s="23">
        <v>5</v>
      </c>
      <c r="F16" s="23">
        <v>6</v>
      </c>
      <c r="G16" s="24">
        <v>7</v>
      </c>
      <c r="H16" s="23">
        <v>8</v>
      </c>
      <c r="I16" s="23">
        <v>9</v>
      </c>
      <c r="J16" s="23">
        <v>10</v>
      </c>
      <c r="K16" s="25">
        <v>11</v>
      </c>
      <c r="L16" s="23">
        <v>12</v>
      </c>
      <c r="M16" s="23">
        <v>13</v>
      </c>
      <c r="N16" s="23">
        <v>14</v>
      </c>
      <c r="O16" s="23">
        <v>15</v>
      </c>
      <c r="P16" s="26">
        <v>16</v>
      </c>
    </row>
    <row r="17" spans="1:16" s="29" customFormat="1" ht="12.75">
      <c r="A17" s="92"/>
      <c r="B17" s="144"/>
      <c r="C17" s="145" t="s">
        <v>173</v>
      </c>
      <c r="D17" s="91"/>
      <c r="E17" s="91"/>
      <c r="F17" s="97"/>
      <c r="G17" s="97"/>
      <c r="H17" s="97"/>
      <c r="I17" s="97"/>
      <c r="J17" s="97"/>
      <c r="K17" s="97"/>
      <c r="L17" s="117"/>
      <c r="M17" s="56"/>
      <c r="N17" s="56"/>
      <c r="O17" s="56"/>
      <c r="P17" s="56"/>
    </row>
    <row r="18" spans="1:16" s="29" customFormat="1" ht="12.75">
      <c r="A18" s="92">
        <v>1</v>
      </c>
      <c r="B18" s="93" t="s">
        <v>9</v>
      </c>
      <c r="C18" s="103" t="s">
        <v>172</v>
      </c>
      <c r="D18" s="91" t="s">
        <v>31</v>
      </c>
      <c r="E18" s="96">
        <v>118</v>
      </c>
      <c r="F18" s="83"/>
      <c r="G18" s="83"/>
      <c r="H18" s="87"/>
      <c r="I18" s="87"/>
      <c r="J18" s="87"/>
      <c r="K18" s="99"/>
      <c r="L18" s="100"/>
      <c r="M18" s="101"/>
      <c r="N18" s="101"/>
      <c r="O18" s="101"/>
      <c r="P18" s="102"/>
    </row>
    <row r="19" spans="1:16" s="29" customFormat="1" ht="26.25">
      <c r="A19" s="92">
        <v>2</v>
      </c>
      <c r="B19" s="93" t="s">
        <v>9</v>
      </c>
      <c r="C19" s="103" t="s">
        <v>564</v>
      </c>
      <c r="D19" s="91" t="s">
        <v>42</v>
      </c>
      <c r="E19" s="96">
        <v>136.6</v>
      </c>
      <c r="F19" s="83"/>
      <c r="G19" s="83"/>
      <c r="H19" s="87"/>
      <c r="I19" s="87"/>
      <c r="J19" s="87"/>
      <c r="K19" s="99"/>
      <c r="L19" s="100"/>
      <c r="M19" s="101"/>
      <c r="N19" s="101"/>
      <c r="O19" s="101"/>
      <c r="P19" s="102"/>
    </row>
    <row r="20" spans="1:16" s="29" customFormat="1" ht="15">
      <c r="A20" s="92">
        <v>3</v>
      </c>
      <c r="B20" s="93" t="s">
        <v>9</v>
      </c>
      <c r="C20" s="103" t="s">
        <v>65</v>
      </c>
      <c r="D20" s="91" t="s">
        <v>43</v>
      </c>
      <c r="E20" s="104">
        <v>25.5</v>
      </c>
      <c r="F20" s="56"/>
      <c r="G20" s="83"/>
      <c r="H20" s="105"/>
      <c r="I20" s="87"/>
      <c r="J20" s="87"/>
      <c r="K20" s="99"/>
      <c r="L20" s="100"/>
      <c r="M20" s="101"/>
      <c r="N20" s="101"/>
      <c r="O20" s="101"/>
      <c r="P20" s="102"/>
    </row>
    <row r="21" spans="1:16" s="29" customFormat="1" ht="15">
      <c r="A21" s="92">
        <v>4</v>
      </c>
      <c r="B21" s="93" t="s">
        <v>9</v>
      </c>
      <c r="C21" s="103" t="s">
        <v>44</v>
      </c>
      <c r="D21" s="91" t="s">
        <v>80</v>
      </c>
      <c r="E21" s="514">
        <v>4</v>
      </c>
      <c r="F21" s="97"/>
      <c r="G21" s="83"/>
      <c r="H21" s="105"/>
      <c r="I21" s="87"/>
      <c r="J21" s="87"/>
      <c r="K21" s="99"/>
      <c r="L21" s="100"/>
      <c r="M21" s="101"/>
      <c r="N21" s="101"/>
      <c r="O21" s="101"/>
      <c r="P21" s="102"/>
    </row>
    <row r="22" spans="1:16" s="293" customFormat="1" ht="26.25">
      <c r="A22" s="232">
        <v>5</v>
      </c>
      <c r="B22" s="294" t="s">
        <v>9</v>
      </c>
      <c r="C22" s="225" t="s">
        <v>811</v>
      </c>
      <c r="D22" s="331" t="s">
        <v>184</v>
      </c>
      <c r="E22" s="301">
        <v>27.3</v>
      </c>
      <c r="F22" s="307"/>
      <c r="G22" s="235"/>
      <c r="H22" s="288"/>
      <c r="I22" s="288"/>
      <c r="J22" s="288"/>
      <c r="K22" s="297"/>
      <c r="L22" s="236"/>
      <c r="M22" s="237"/>
      <c r="N22" s="237"/>
      <c r="O22" s="237"/>
      <c r="P22" s="298"/>
    </row>
    <row r="23" spans="1:16" s="293" customFormat="1" ht="26.25" outlineLevel="1">
      <c r="A23" s="232"/>
      <c r="B23" s="294"/>
      <c r="C23" s="495" t="s">
        <v>514</v>
      </c>
      <c r="D23" s="331" t="s">
        <v>32</v>
      </c>
      <c r="E23" s="499">
        <v>91</v>
      </c>
      <c r="F23" s="385"/>
      <c r="G23" s="235"/>
      <c r="H23" s="288"/>
      <c r="I23" s="288"/>
      <c r="J23" s="288"/>
      <c r="K23" s="316"/>
      <c r="L23" s="334"/>
      <c r="M23" s="318"/>
      <c r="N23" s="318"/>
      <c r="O23" s="318"/>
      <c r="P23" s="335"/>
    </row>
    <row r="24" spans="1:16" s="293" customFormat="1" ht="56.25" customHeight="1">
      <c r="A24" s="232">
        <v>6</v>
      </c>
      <c r="B24" s="294" t="s">
        <v>9</v>
      </c>
      <c r="C24" s="225" t="s">
        <v>812</v>
      </c>
      <c r="D24" s="331" t="s">
        <v>184</v>
      </c>
      <c r="E24" s="301">
        <v>54.6</v>
      </c>
      <c r="F24" s="307"/>
      <c r="G24" s="235"/>
      <c r="H24" s="288"/>
      <c r="I24" s="288"/>
      <c r="J24" s="288"/>
      <c r="K24" s="297"/>
      <c r="L24" s="236"/>
      <c r="M24" s="237"/>
      <c r="N24" s="237"/>
      <c r="O24" s="237"/>
      <c r="P24" s="298"/>
    </row>
    <row r="25" spans="1:16" s="293" customFormat="1" ht="26.25" outlineLevel="1">
      <c r="A25" s="232"/>
      <c r="B25" s="294"/>
      <c r="C25" s="495" t="s">
        <v>513</v>
      </c>
      <c r="D25" s="331" t="s">
        <v>32</v>
      </c>
      <c r="E25" s="499">
        <v>491.4</v>
      </c>
      <c r="F25" s="385"/>
      <c r="G25" s="235"/>
      <c r="H25" s="288"/>
      <c r="I25" s="288"/>
      <c r="J25" s="288"/>
      <c r="K25" s="316"/>
      <c r="L25" s="334"/>
      <c r="M25" s="318"/>
      <c r="N25" s="318"/>
      <c r="O25" s="318"/>
      <c r="P25" s="335"/>
    </row>
    <row r="26" spans="1:16" s="29" customFormat="1" ht="39">
      <c r="A26" s="92">
        <v>7</v>
      </c>
      <c r="B26" s="93" t="s">
        <v>9</v>
      </c>
      <c r="C26" s="247" t="s">
        <v>565</v>
      </c>
      <c r="D26" s="91" t="s">
        <v>42</v>
      </c>
      <c r="E26" s="96">
        <v>136.6</v>
      </c>
      <c r="F26" s="56"/>
      <c r="G26" s="83"/>
      <c r="H26" s="87"/>
      <c r="I26" s="87"/>
      <c r="J26" s="87"/>
      <c r="K26" s="131"/>
      <c r="L26" s="132"/>
      <c r="M26" s="133"/>
      <c r="N26" s="133"/>
      <c r="O26" s="133"/>
      <c r="P26" s="134"/>
    </row>
    <row r="27" spans="1:16" s="29" customFormat="1" ht="26.25" outlineLevel="1">
      <c r="A27" s="92"/>
      <c r="B27" s="93"/>
      <c r="C27" s="258" t="s">
        <v>293</v>
      </c>
      <c r="D27" s="91" t="s">
        <v>42</v>
      </c>
      <c r="E27" s="136">
        <v>8196</v>
      </c>
      <c r="F27" s="97"/>
      <c r="G27" s="83"/>
      <c r="H27" s="87"/>
      <c r="I27" s="114"/>
      <c r="J27" s="87"/>
      <c r="K27" s="131"/>
      <c r="L27" s="132"/>
      <c r="M27" s="133"/>
      <c r="N27" s="133"/>
      <c r="O27" s="133"/>
      <c r="P27" s="134"/>
    </row>
    <row r="28" spans="1:16" s="309" customFormat="1" ht="26.25">
      <c r="A28" s="232">
        <v>8</v>
      </c>
      <c r="B28" s="294" t="s">
        <v>9</v>
      </c>
      <c r="C28" s="319" t="s">
        <v>494</v>
      </c>
      <c r="D28" s="467" t="s">
        <v>183</v>
      </c>
      <c r="E28" s="301">
        <v>136.6</v>
      </c>
      <c r="F28" s="302"/>
      <c r="G28" s="235"/>
      <c r="H28" s="288"/>
      <c r="I28" s="288"/>
      <c r="J28" s="288"/>
      <c r="K28" s="297"/>
      <c r="L28" s="308"/>
      <c r="M28" s="237"/>
      <c r="N28" s="237"/>
      <c r="O28" s="318"/>
      <c r="P28" s="298"/>
    </row>
    <row r="29" spans="1:16" s="309" customFormat="1" ht="26.25" outlineLevel="1">
      <c r="A29" s="232"/>
      <c r="B29" s="294"/>
      <c r="C29" s="289" t="s">
        <v>434</v>
      </c>
      <c r="D29" s="307" t="s">
        <v>32</v>
      </c>
      <c r="E29" s="307">
        <v>409.8</v>
      </c>
      <c r="F29" s="302"/>
      <c r="G29" s="235"/>
      <c r="H29" s="288"/>
      <c r="I29" s="317"/>
      <c r="J29" s="288"/>
      <c r="K29" s="297"/>
      <c r="L29" s="308"/>
      <c r="M29" s="237"/>
      <c r="N29" s="237"/>
      <c r="O29" s="318"/>
      <c r="P29" s="298"/>
    </row>
    <row r="30" spans="1:16" s="309" customFormat="1" ht="36" customHeight="1">
      <c r="A30" s="232">
        <v>9</v>
      </c>
      <c r="B30" s="294" t="s">
        <v>9</v>
      </c>
      <c r="C30" s="319" t="s">
        <v>669</v>
      </c>
      <c r="D30" s="467" t="s">
        <v>183</v>
      </c>
      <c r="E30" s="301">
        <v>17.8</v>
      </c>
      <c r="F30" s="302"/>
      <c r="G30" s="235"/>
      <c r="H30" s="288"/>
      <c r="I30" s="288"/>
      <c r="J30" s="288"/>
      <c r="K30" s="297"/>
      <c r="L30" s="308"/>
      <c r="M30" s="237"/>
      <c r="N30" s="237"/>
      <c r="O30" s="318"/>
      <c r="P30" s="298"/>
    </row>
    <row r="31" spans="1:16" s="309" customFormat="1" ht="26.25" outlineLevel="1">
      <c r="A31" s="232"/>
      <c r="B31" s="294"/>
      <c r="C31" s="289" t="s">
        <v>434</v>
      </c>
      <c r="D31" s="307" t="s">
        <v>32</v>
      </c>
      <c r="E31" s="307">
        <v>53.4</v>
      </c>
      <c r="F31" s="302"/>
      <c r="G31" s="235"/>
      <c r="H31" s="288"/>
      <c r="I31" s="317"/>
      <c r="J31" s="288"/>
      <c r="K31" s="297"/>
      <c r="L31" s="308"/>
      <c r="M31" s="237"/>
      <c r="N31" s="237"/>
      <c r="O31" s="318"/>
      <c r="P31" s="298"/>
    </row>
    <row r="32" spans="1:16" s="29" customFormat="1" ht="39">
      <c r="A32" s="92">
        <v>10</v>
      </c>
      <c r="B32" s="93" t="s">
        <v>9</v>
      </c>
      <c r="C32" s="137" t="s">
        <v>566</v>
      </c>
      <c r="D32" s="91" t="s">
        <v>31</v>
      </c>
      <c r="E32" s="104">
        <v>107.6</v>
      </c>
      <c r="F32" s="56"/>
      <c r="G32" s="83"/>
      <c r="H32" s="87"/>
      <c r="I32" s="87"/>
      <c r="J32" s="87"/>
      <c r="K32" s="99"/>
      <c r="L32" s="100"/>
      <c r="M32" s="101"/>
      <c r="N32" s="101"/>
      <c r="O32" s="101"/>
      <c r="P32" s="102"/>
    </row>
    <row r="33" spans="1:16" s="29" customFormat="1" ht="26.25" outlineLevel="1">
      <c r="A33" s="92"/>
      <c r="B33" s="129"/>
      <c r="C33" s="141" t="s">
        <v>567</v>
      </c>
      <c r="D33" s="91" t="s">
        <v>31</v>
      </c>
      <c r="E33" s="96">
        <v>113</v>
      </c>
      <c r="F33" s="97"/>
      <c r="G33" s="83"/>
      <c r="H33" s="87"/>
      <c r="I33" s="87"/>
      <c r="J33" s="87"/>
      <c r="K33" s="99"/>
      <c r="L33" s="100"/>
      <c r="M33" s="101"/>
      <c r="N33" s="101"/>
      <c r="O33" s="101"/>
      <c r="P33" s="102"/>
    </row>
    <row r="34" spans="1:16" s="29" customFormat="1" ht="26.25" outlineLevel="1">
      <c r="A34" s="92"/>
      <c r="B34" s="129"/>
      <c r="C34" s="141" t="s">
        <v>568</v>
      </c>
      <c r="D34" s="91" t="s">
        <v>80</v>
      </c>
      <c r="E34" s="112">
        <v>228</v>
      </c>
      <c r="F34" s="97"/>
      <c r="G34" s="83"/>
      <c r="H34" s="87"/>
      <c r="I34" s="87"/>
      <c r="J34" s="87"/>
      <c r="K34" s="99"/>
      <c r="L34" s="100"/>
      <c r="M34" s="101"/>
      <c r="N34" s="101"/>
      <c r="O34" s="101"/>
      <c r="P34" s="102"/>
    </row>
    <row r="35" spans="1:16" s="29" customFormat="1" ht="12.75" outlineLevel="1">
      <c r="A35" s="92"/>
      <c r="B35" s="129"/>
      <c r="C35" s="148" t="s">
        <v>98</v>
      </c>
      <c r="D35" s="462" t="s">
        <v>4</v>
      </c>
      <c r="E35" s="147">
        <v>1</v>
      </c>
      <c r="F35" s="97"/>
      <c r="G35" s="83"/>
      <c r="H35" s="87"/>
      <c r="I35" s="87"/>
      <c r="J35" s="87"/>
      <c r="K35" s="99"/>
      <c r="L35" s="100"/>
      <c r="M35" s="101"/>
      <c r="N35" s="101"/>
      <c r="O35" s="101"/>
      <c r="P35" s="102"/>
    </row>
    <row r="36" spans="1:16" s="293" customFormat="1" ht="26.25">
      <c r="A36" s="232">
        <v>11</v>
      </c>
      <c r="B36" s="294" t="s">
        <v>9</v>
      </c>
      <c r="C36" s="492" t="s">
        <v>800</v>
      </c>
      <c r="D36" s="467" t="s">
        <v>183</v>
      </c>
      <c r="E36" s="493">
        <v>136.6</v>
      </c>
      <c r="F36" s="302"/>
      <c r="G36" s="235"/>
      <c r="H36" s="288"/>
      <c r="I36" s="288"/>
      <c r="J36" s="288"/>
      <c r="K36" s="297"/>
      <c r="L36" s="236"/>
      <c r="M36" s="237"/>
      <c r="N36" s="237"/>
      <c r="O36" s="237"/>
      <c r="P36" s="298"/>
    </row>
    <row r="37" spans="1:16" s="293" customFormat="1" ht="15" outlineLevel="1">
      <c r="A37" s="232"/>
      <c r="B37" s="233"/>
      <c r="C37" s="420" t="s">
        <v>499</v>
      </c>
      <c r="D37" s="467" t="s">
        <v>183</v>
      </c>
      <c r="E37" s="304">
        <v>150.3</v>
      </c>
      <c r="F37" s="234"/>
      <c r="G37" s="235"/>
      <c r="H37" s="288"/>
      <c r="I37" s="288"/>
      <c r="J37" s="288"/>
      <c r="K37" s="297"/>
      <c r="L37" s="236"/>
      <c r="M37" s="237"/>
      <c r="N37" s="237"/>
      <c r="O37" s="237"/>
      <c r="P37" s="298"/>
    </row>
    <row r="38" spans="1:16" s="293" customFormat="1" ht="12.75" outlineLevel="1">
      <c r="A38" s="232"/>
      <c r="B38" s="233"/>
      <c r="C38" s="381" t="s">
        <v>501</v>
      </c>
      <c r="D38" s="463" t="s">
        <v>32</v>
      </c>
      <c r="E38" s="304">
        <v>546.4</v>
      </c>
      <c r="F38" s="234"/>
      <c r="G38" s="235"/>
      <c r="H38" s="288"/>
      <c r="I38" s="288"/>
      <c r="J38" s="288"/>
      <c r="K38" s="297"/>
      <c r="L38" s="236"/>
      <c r="M38" s="237"/>
      <c r="N38" s="237"/>
      <c r="O38" s="237"/>
      <c r="P38" s="298"/>
    </row>
    <row r="39" spans="1:16" s="293" customFormat="1" ht="26.25" outlineLevel="1">
      <c r="A39" s="232"/>
      <c r="B39" s="233"/>
      <c r="C39" s="381" t="s">
        <v>502</v>
      </c>
      <c r="D39" s="463" t="s">
        <v>32</v>
      </c>
      <c r="E39" s="304">
        <v>105.1</v>
      </c>
      <c r="F39" s="234"/>
      <c r="G39" s="235"/>
      <c r="H39" s="288"/>
      <c r="I39" s="288"/>
      <c r="J39" s="288"/>
      <c r="K39" s="297"/>
      <c r="L39" s="236"/>
      <c r="M39" s="237"/>
      <c r="N39" s="237"/>
      <c r="O39" s="237"/>
      <c r="P39" s="298"/>
    </row>
    <row r="40" spans="1:16" s="29" customFormat="1" ht="26.25">
      <c r="A40" s="92">
        <v>12</v>
      </c>
      <c r="B40" s="93" t="s">
        <v>9</v>
      </c>
      <c r="C40" s="137" t="s">
        <v>801</v>
      </c>
      <c r="D40" s="95" t="s">
        <v>31</v>
      </c>
      <c r="E40" s="104">
        <v>22.2</v>
      </c>
      <c r="F40" s="56"/>
      <c r="G40" s="83"/>
      <c r="H40" s="87"/>
      <c r="I40" s="87"/>
      <c r="J40" s="87"/>
      <c r="K40" s="99"/>
      <c r="L40" s="100"/>
      <c r="M40" s="101"/>
      <c r="N40" s="101"/>
      <c r="O40" s="101"/>
      <c r="P40" s="102"/>
    </row>
    <row r="41" spans="1:16" s="29" customFormat="1" ht="39" outlineLevel="1">
      <c r="A41" s="92"/>
      <c r="B41" s="129"/>
      <c r="C41" s="141" t="s">
        <v>570</v>
      </c>
      <c r="D41" s="86" t="s">
        <v>31</v>
      </c>
      <c r="E41" s="96">
        <v>24</v>
      </c>
      <c r="F41" s="97"/>
      <c r="G41" s="83"/>
      <c r="H41" s="87"/>
      <c r="I41" s="87"/>
      <c r="J41" s="87"/>
      <c r="K41" s="99"/>
      <c r="L41" s="100"/>
      <c r="M41" s="101"/>
      <c r="N41" s="101"/>
      <c r="O41" s="101"/>
      <c r="P41" s="102"/>
    </row>
    <row r="42" spans="1:16" s="29" customFormat="1" ht="12.75" outlineLevel="1">
      <c r="A42" s="92"/>
      <c r="B42" s="129"/>
      <c r="C42" s="141" t="s">
        <v>569</v>
      </c>
      <c r="D42" s="86" t="s">
        <v>80</v>
      </c>
      <c r="E42" s="112">
        <v>2</v>
      </c>
      <c r="F42" s="97"/>
      <c r="G42" s="83"/>
      <c r="H42" s="87"/>
      <c r="I42" s="87"/>
      <c r="J42" s="87"/>
      <c r="K42" s="99"/>
      <c r="L42" s="100"/>
      <c r="M42" s="101"/>
      <c r="N42" s="101"/>
      <c r="O42" s="101"/>
      <c r="P42" s="102"/>
    </row>
    <row r="43" spans="1:16" s="29" customFormat="1" ht="12.75" outlineLevel="1">
      <c r="A43" s="92"/>
      <c r="B43" s="129"/>
      <c r="C43" s="148" t="s">
        <v>98</v>
      </c>
      <c r="D43" s="146" t="s">
        <v>4</v>
      </c>
      <c r="E43" s="147">
        <v>1</v>
      </c>
      <c r="F43" s="97"/>
      <c r="G43" s="83"/>
      <c r="H43" s="87"/>
      <c r="I43" s="87"/>
      <c r="J43" s="87"/>
      <c r="K43" s="99"/>
      <c r="L43" s="100"/>
      <c r="M43" s="101"/>
      <c r="N43" s="101"/>
      <c r="O43" s="101"/>
      <c r="P43" s="102"/>
    </row>
    <row r="44" spans="1:16" s="29" customFormat="1" ht="26.25">
      <c r="A44" s="92">
        <v>13</v>
      </c>
      <c r="B44" s="93" t="s">
        <v>9</v>
      </c>
      <c r="C44" s="137" t="s">
        <v>802</v>
      </c>
      <c r="D44" s="95" t="s">
        <v>31</v>
      </c>
      <c r="E44" s="104">
        <v>8.6</v>
      </c>
      <c r="F44" s="56"/>
      <c r="G44" s="83"/>
      <c r="H44" s="87"/>
      <c r="I44" s="87"/>
      <c r="J44" s="87"/>
      <c r="K44" s="99"/>
      <c r="L44" s="100"/>
      <c r="M44" s="101"/>
      <c r="N44" s="101"/>
      <c r="O44" s="101"/>
      <c r="P44" s="102"/>
    </row>
    <row r="45" spans="1:16" s="29" customFormat="1" ht="39" outlineLevel="1">
      <c r="A45" s="92"/>
      <c r="B45" s="129"/>
      <c r="C45" s="141" t="s">
        <v>573</v>
      </c>
      <c r="D45" s="86" t="s">
        <v>31</v>
      </c>
      <c r="E45" s="96">
        <v>9</v>
      </c>
      <c r="F45" s="97"/>
      <c r="G45" s="83"/>
      <c r="H45" s="87"/>
      <c r="I45" s="87"/>
      <c r="J45" s="87"/>
      <c r="K45" s="99"/>
      <c r="L45" s="100"/>
      <c r="M45" s="101"/>
      <c r="N45" s="101"/>
      <c r="O45" s="101"/>
      <c r="P45" s="102"/>
    </row>
    <row r="46" spans="1:16" s="29" customFormat="1" ht="12.75" outlineLevel="1">
      <c r="A46" s="92"/>
      <c r="B46" s="129"/>
      <c r="C46" s="148" t="s">
        <v>95</v>
      </c>
      <c r="D46" s="146" t="s">
        <v>4</v>
      </c>
      <c r="E46" s="147">
        <v>1</v>
      </c>
      <c r="F46" s="97"/>
      <c r="G46" s="83">
        <v>0</v>
      </c>
      <c r="H46" s="87">
        <f>ROUND(F46*G46,2)</f>
        <v>0</v>
      </c>
      <c r="I46" s="87"/>
      <c r="J46" s="87">
        <v>0</v>
      </c>
      <c r="K46" s="99">
        <f>ROUND(SUM(J46+H46+I46),2)</f>
        <v>0</v>
      </c>
      <c r="L46" s="100">
        <f>ROUND(F46*$E46,1)</f>
        <v>0</v>
      </c>
      <c r="M46" s="101">
        <f>ROUND(E46*H46,2)</f>
        <v>0</v>
      </c>
      <c r="N46" s="101">
        <f>ROUND(I46*E46,2)</f>
        <v>0</v>
      </c>
      <c r="O46" s="101">
        <f>ROUND(J46*E46,2)</f>
        <v>0</v>
      </c>
      <c r="P46" s="102">
        <f>ROUND(M46+N46+O46,2)</f>
        <v>0</v>
      </c>
    </row>
    <row r="47" spans="1:16" s="29" customFormat="1" ht="12.75">
      <c r="A47" s="92"/>
      <c r="B47" s="149"/>
      <c r="C47" s="150" t="s">
        <v>151</v>
      </c>
      <c r="D47" s="184"/>
      <c r="E47" s="91"/>
      <c r="F47" s="97"/>
      <c r="G47" s="97"/>
      <c r="H47" s="97"/>
      <c r="I47" s="87">
        <v>0</v>
      </c>
      <c r="J47" s="87">
        <v>0</v>
      </c>
      <c r="K47" s="97"/>
      <c r="L47" s="151">
        <f>SUM(L17:L46)</f>
        <v>0</v>
      </c>
      <c r="M47" s="152">
        <f>SUM(M17:M46)</f>
        <v>0</v>
      </c>
      <c r="N47" s="152">
        <f>SUM(N17:N46)</f>
        <v>0</v>
      </c>
      <c r="O47" s="152">
        <f>SUM(O17:O46)</f>
        <v>0</v>
      </c>
      <c r="P47" s="152">
        <f>SUM(P17:P46)</f>
        <v>0</v>
      </c>
    </row>
    <row r="48" spans="1:16" s="29" customFormat="1" ht="26.25">
      <c r="A48" s="92"/>
      <c r="B48" s="144"/>
      <c r="C48" s="145" t="s">
        <v>678</v>
      </c>
      <c r="D48" s="95"/>
      <c r="E48" s="86"/>
      <c r="F48" s="97"/>
      <c r="G48" s="97"/>
      <c r="H48" s="97"/>
      <c r="I48" s="97"/>
      <c r="J48" s="97"/>
      <c r="K48" s="97"/>
      <c r="L48" s="117"/>
      <c r="M48" s="56"/>
      <c r="N48" s="56"/>
      <c r="O48" s="56"/>
      <c r="P48" s="56"/>
    </row>
    <row r="49" spans="1:16" s="29" customFormat="1" ht="26.25">
      <c r="A49" s="92">
        <v>14</v>
      </c>
      <c r="B49" s="93" t="s">
        <v>9</v>
      </c>
      <c r="C49" s="103" t="s">
        <v>574</v>
      </c>
      <c r="D49" s="91" t="s">
        <v>42</v>
      </c>
      <c r="E49" s="96">
        <v>138.5</v>
      </c>
      <c r="F49" s="98"/>
      <c r="G49" s="83"/>
      <c r="H49" s="87"/>
      <c r="I49" s="87"/>
      <c r="J49" s="87"/>
      <c r="K49" s="99"/>
      <c r="L49" s="100"/>
      <c r="M49" s="101"/>
      <c r="N49" s="101"/>
      <c r="O49" s="101"/>
      <c r="P49" s="102"/>
    </row>
    <row r="50" spans="1:16" s="293" customFormat="1" ht="60.75" customHeight="1">
      <c r="A50" s="232">
        <v>15</v>
      </c>
      <c r="B50" s="294" t="s">
        <v>9</v>
      </c>
      <c r="C50" s="225" t="s">
        <v>813</v>
      </c>
      <c r="D50" s="331" t="s">
        <v>184</v>
      </c>
      <c r="E50" s="301">
        <v>55.4</v>
      </c>
      <c r="F50" s="307"/>
      <c r="G50" s="235"/>
      <c r="H50" s="288"/>
      <c r="I50" s="288"/>
      <c r="J50" s="288"/>
      <c r="K50" s="297"/>
      <c r="L50" s="236"/>
      <c r="M50" s="237"/>
      <c r="N50" s="237"/>
      <c r="O50" s="237"/>
      <c r="P50" s="298"/>
    </row>
    <row r="51" spans="1:16" s="293" customFormat="1" ht="26.25" outlineLevel="1">
      <c r="A51" s="232"/>
      <c r="B51" s="294"/>
      <c r="C51" s="495" t="s">
        <v>513</v>
      </c>
      <c r="D51" s="331" t="s">
        <v>32</v>
      </c>
      <c r="E51" s="499">
        <v>498.6</v>
      </c>
      <c r="F51" s="385"/>
      <c r="G51" s="235"/>
      <c r="H51" s="288"/>
      <c r="I51" s="288"/>
      <c r="J51" s="288"/>
      <c r="K51" s="316"/>
      <c r="L51" s="334"/>
      <c r="M51" s="318"/>
      <c r="N51" s="318"/>
      <c r="O51" s="318"/>
      <c r="P51" s="335"/>
    </row>
    <row r="52" spans="1:16" s="293" customFormat="1" ht="39">
      <c r="A52" s="232">
        <v>16</v>
      </c>
      <c r="B52" s="294" t="s">
        <v>9</v>
      </c>
      <c r="C52" s="333" t="s">
        <v>674</v>
      </c>
      <c r="D52" s="332" t="s">
        <v>184</v>
      </c>
      <c r="E52" s="301">
        <v>138.5</v>
      </c>
      <c r="F52" s="302"/>
      <c r="G52" s="235"/>
      <c r="H52" s="288"/>
      <c r="I52" s="288"/>
      <c r="J52" s="288"/>
      <c r="K52" s="297"/>
      <c r="L52" s="236"/>
      <c r="M52" s="237"/>
      <c r="N52" s="237"/>
      <c r="O52" s="237"/>
      <c r="P52" s="298"/>
    </row>
    <row r="53" spans="1:16" s="293" customFormat="1" ht="12.75" outlineLevel="1">
      <c r="A53" s="232"/>
      <c r="B53" s="233"/>
      <c r="C53" s="287" t="s">
        <v>437</v>
      </c>
      <c r="D53" s="331" t="s">
        <v>32</v>
      </c>
      <c r="E53" s="301">
        <v>554</v>
      </c>
      <c r="F53" s="234"/>
      <c r="G53" s="235"/>
      <c r="H53" s="288"/>
      <c r="I53" s="317"/>
      <c r="J53" s="288"/>
      <c r="K53" s="297"/>
      <c r="L53" s="236"/>
      <c r="M53" s="237"/>
      <c r="N53" s="237"/>
      <c r="O53" s="237"/>
      <c r="P53" s="298"/>
    </row>
    <row r="54" spans="1:16" s="293" customFormat="1" ht="15" outlineLevel="1">
      <c r="A54" s="232"/>
      <c r="B54" s="233"/>
      <c r="C54" s="287" t="s">
        <v>83</v>
      </c>
      <c r="D54" s="332" t="s">
        <v>184</v>
      </c>
      <c r="E54" s="301">
        <v>166.2</v>
      </c>
      <c r="F54" s="234"/>
      <c r="G54" s="235"/>
      <c r="H54" s="288"/>
      <c r="I54" s="288"/>
      <c r="J54" s="288"/>
      <c r="K54" s="297"/>
      <c r="L54" s="236"/>
      <c r="M54" s="237"/>
      <c r="N54" s="237"/>
      <c r="O54" s="237"/>
      <c r="P54" s="298"/>
    </row>
    <row r="55" spans="1:16" s="293" customFormat="1" ht="26.25">
      <c r="A55" s="232">
        <v>17</v>
      </c>
      <c r="B55" s="294" t="s">
        <v>9</v>
      </c>
      <c r="C55" s="333" t="s">
        <v>675</v>
      </c>
      <c r="D55" s="285" t="s">
        <v>184</v>
      </c>
      <c r="E55" s="301">
        <v>138.5</v>
      </c>
      <c r="F55" s="304"/>
      <c r="G55" s="307"/>
      <c r="H55" s="317"/>
      <c r="I55" s="288"/>
      <c r="J55" s="288"/>
      <c r="K55" s="316"/>
      <c r="L55" s="334"/>
      <c r="M55" s="318"/>
      <c r="N55" s="318"/>
      <c r="O55" s="318"/>
      <c r="P55" s="335"/>
    </row>
    <row r="56" spans="1:16" s="293" customFormat="1" ht="12.75" outlineLevel="1">
      <c r="A56" s="232"/>
      <c r="B56" s="294"/>
      <c r="C56" s="287" t="s">
        <v>440</v>
      </c>
      <c r="D56" s="285" t="s">
        <v>91</v>
      </c>
      <c r="E56" s="307">
        <v>34.6</v>
      </c>
      <c r="F56" s="304"/>
      <c r="G56" s="307"/>
      <c r="H56" s="317"/>
      <c r="I56" s="317"/>
      <c r="J56" s="288"/>
      <c r="K56" s="316"/>
      <c r="L56" s="334"/>
      <c r="M56" s="318"/>
      <c r="N56" s="318"/>
      <c r="O56" s="318"/>
      <c r="P56" s="335"/>
    </row>
    <row r="57" spans="1:16" s="293" customFormat="1" ht="26.25" outlineLevel="1">
      <c r="A57" s="232"/>
      <c r="B57" s="294"/>
      <c r="C57" s="287" t="s">
        <v>492</v>
      </c>
      <c r="D57" s="285" t="s">
        <v>32</v>
      </c>
      <c r="E57" s="307">
        <v>415.5</v>
      </c>
      <c r="F57" s="304"/>
      <c r="G57" s="307"/>
      <c r="H57" s="317"/>
      <c r="I57" s="317"/>
      <c r="J57" s="288"/>
      <c r="K57" s="316"/>
      <c r="L57" s="334"/>
      <c r="M57" s="318"/>
      <c r="N57" s="318"/>
      <c r="O57" s="318"/>
      <c r="P57" s="335"/>
    </row>
    <row r="58" spans="1:16" s="380" customFormat="1" ht="26.25">
      <c r="A58" s="354">
        <v>18</v>
      </c>
      <c r="B58" s="355" t="s">
        <v>9</v>
      </c>
      <c r="C58" s="383" t="s">
        <v>676</v>
      </c>
      <c r="D58" s="331" t="s">
        <v>184</v>
      </c>
      <c r="E58" s="301">
        <v>138.5</v>
      </c>
      <c r="F58" s="304"/>
      <c r="G58" s="307"/>
      <c r="H58" s="317"/>
      <c r="I58" s="317"/>
      <c r="J58" s="317"/>
      <c r="K58" s="378"/>
      <c r="L58" s="347"/>
      <c r="M58" s="348"/>
      <c r="N58" s="348"/>
      <c r="O58" s="348"/>
      <c r="P58" s="349"/>
    </row>
    <row r="59" spans="1:16" s="380" customFormat="1" ht="12.75" outlineLevel="1">
      <c r="A59" s="354"/>
      <c r="B59" s="355"/>
      <c r="C59" s="330" t="s">
        <v>493</v>
      </c>
      <c r="D59" s="331" t="s">
        <v>91</v>
      </c>
      <c r="E59" s="301">
        <v>48.5</v>
      </c>
      <c r="F59" s="385"/>
      <c r="G59" s="307"/>
      <c r="H59" s="317"/>
      <c r="I59" s="317"/>
      <c r="J59" s="317"/>
      <c r="K59" s="378"/>
      <c r="L59" s="347"/>
      <c r="M59" s="348"/>
      <c r="N59" s="348"/>
      <c r="O59" s="348"/>
      <c r="P59" s="349"/>
    </row>
    <row r="60" spans="1:16" s="29" customFormat="1" ht="12.75">
      <c r="A60" s="92"/>
      <c r="B60" s="149"/>
      <c r="C60" s="150" t="s">
        <v>677</v>
      </c>
      <c r="D60" s="184"/>
      <c r="E60" s="91"/>
      <c r="F60" s="97"/>
      <c r="G60" s="97"/>
      <c r="H60" s="97"/>
      <c r="I60" s="87">
        <v>0</v>
      </c>
      <c r="J60" s="97"/>
      <c r="K60" s="97"/>
      <c r="L60" s="151">
        <f>SUM(L48:L59)</f>
        <v>0</v>
      </c>
      <c r="M60" s="152">
        <f>SUM(M48:M59)</f>
        <v>0</v>
      </c>
      <c r="N60" s="152">
        <f>SUM(N48:N59)</f>
        <v>0</v>
      </c>
      <c r="O60" s="152">
        <f>SUM(O48:O59)</f>
        <v>0</v>
      </c>
      <c r="P60" s="152">
        <f>SUM(P48:P59)</f>
        <v>0</v>
      </c>
    </row>
    <row r="61" spans="1:16" s="29" customFormat="1" ht="12.75">
      <c r="A61" s="92"/>
      <c r="B61" s="84"/>
      <c r="C61" s="85" t="s">
        <v>575</v>
      </c>
      <c r="D61" s="86"/>
      <c r="E61" s="86"/>
      <c r="F61" s="97"/>
      <c r="G61" s="97"/>
      <c r="H61" s="97"/>
      <c r="I61" s="97"/>
      <c r="J61" s="97"/>
      <c r="K61" s="97"/>
      <c r="L61" s="117"/>
      <c r="M61" s="56"/>
      <c r="N61" s="56"/>
      <c r="O61" s="56"/>
      <c r="P61" s="56"/>
    </row>
    <row r="62" spans="1:16" s="293" customFormat="1" ht="15">
      <c r="A62" s="232">
        <v>19</v>
      </c>
      <c r="B62" s="294" t="s">
        <v>9</v>
      </c>
      <c r="C62" s="503" t="s">
        <v>515</v>
      </c>
      <c r="D62" s="285" t="s">
        <v>184</v>
      </c>
      <c r="E62" s="296">
        <v>11.2</v>
      </c>
      <c r="F62" s="302"/>
      <c r="G62" s="235"/>
      <c r="H62" s="288"/>
      <c r="I62" s="288"/>
      <c r="J62" s="288"/>
      <c r="K62" s="316"/>
      <c r="L62" s="334"/>
      <c r="M62" s="318"/>
      <c r="N62" s="318"/>
      <c r="O62" s="318"/>
      <c r="P62" s="335"/>
    </row>
    <row r="63" spans="1:16" s="293" customFormat="1" ht="15" outlineLevel="1">
      <c r="A63" s="232"/>
      <c r="B63" s="376"/>
      <c r="C63" s="495" t="s">
        <v>516</v>
      </c>
      <c r="D63" s="285" t="s">
        <v>184</v>
      </c>
      <c r="E63" s="315">
        <v>13.4</v>
      </c>
      <c r="F63" s="234"/>
      <c r="G63" s="235"/>
      <c r="H63" s="288"/>
      <c r="I63" s="288"/>
      <c r="J63" s="288"/>
      <c r="K63" s="316"/>
      <c r="L63" s="334"/>
      <c r="M63" s="318"/>
      <c r="N63" s="318"/>
      <c r="O63" s="318"/>
      <c r="P63" s="335"/>
    </row>
    <row r="64" spans="1:16" s="29" customFormat="1" ht="39">
      <c r="A64" s="92">
        <v>20</v>
      </c>
      <c r="B64" s="93" t="s">
        <v>9</v>
      </c>
      <c r="C64" s="115" t="s">
        <v>679</v>
      </c>
      <c r="D64" s="86" t="s">
        <v>42</v>
      </c>
      <c r="E64" s="574">
        <v>11.2</v>
      </c>
      <c r="F64" s="56"/>
      <c r="G64" s="83"/>
      <c r="H64" s="87"/>
      <c r="I64" s="87"/>
      <c r="J64" s="87"/>
      <c r="K64" s="131"/>
      <c r="L64" s="132"/>
      <c r="M64" s="133"/>
      <c r="N64" s="133"/>
      <c r="O64" s="133"/>
      <c r="P64" s="134"/>
    </row>
    <row r="65" spans="1:16" s="29" customFormat="1" ht="26.25" outlineLevel="1">
      <c r="A65" s="92"/>
      <c r="B65" s="93"/>
      <c r="C65" s="575" t="s">
        <v>293</v>
      </c>
      <c r="D65" s="86" t="s">
        <v>42</v>
      </c>
      <c r="E65" s="576">
        <v>672</v>
      </c>
      <c r="F65" s="97"/>
      <c r="G65" s="83"/>
      <c r="H65" s="87"/>
      <c r="I65" s="87"/>
      <c r="J65" s="87"/>
      <c r="K65" s="131"/>
      <c r="L65" s="132"/>
      <c r="M65" s="133"/>
      <c r="N65" s="133"/>
      <c r="O65" s="133"/>
      <c r="P65" s="134"/>
    </row>
    <row r="66" spans="1:16" s="293" customFormat="1" ht="39">
      <c r="A66" s="232">
        <v>21</v>
      </c>
      <c r="B66" s="294" t="s">
        <v>9</v>
      </c>
      <c r="C66" s="300" t="s">
        <v>524</v>
      </c>
      <c r="D66" s="285" t="s">
        <v>184</v>
      </c>
      <c r="E66" s="573">
        <v>11.2</v>
      </c>
      <c r="F66" s="235"/>
      <c r="G66" s="235"/>
      <c r="H66" s="288"/>
      <c r="I66" s="288"/>
      <c r="J66" s="288"/>
      <c r="K66" s="297"/>
      <c r="L66" s="236"/>
      <c r="M66" s="237"/>
      <c r="N66" s="237"/>
      <c r="O66" s="237"/>
      <c r="P66" s="298"/>
    </row>
    <row r="67" spans="1:16" s="293" customFormat="1" ht="26.25">
      <c r="A67" s="232">
        <v>22</v>
      </c>
      <c r="B67" s="294" t="s">
        <v>9</v>
      </c>
      <c r="C67" s="305" t="s">
        <v>680</v>
      </c>
      <c r="D67" s="285" t="s">
        <v>184</v>
      </c>
      <c r="E67" s="577">
        <v>11.2</v>
      </c>
      <c r="F67" s="302"/>
      <c r="G67" s="235"/>
      <c r="H67" s="288"/>
      <c r="I67" s="288"/>
      <c r="J67" s="288"/>
      <c r="K67" s="316"/>
      <c r="L67" s="334"/>
      <c r="M67" s="318"/>
      <c r="N67" s="318"/>
      <c r="O67" s="318"/>
      <c r="P67" s="335"/>
    </row>
    <row r="68" spans="1:16" s="293" customFormat="1" ht="26.25" outlineLevel="1">
      <c r="A68" s="232"/>
      <c r="B68" s="376"/>
      <c r="C68" s="289" t="s">
        <v>681</v>
      </c>
      <c r="D68" s="285" t="s">
        <v>184</v>
      </c>
      <c r="E68" s="578">
        <v>14</v>
      </c>
      <c r="F68" s="234"/>
      <c r="G68" s="235"/>
      <c r="H68" s="288"/>
      <c r="I68" s="288"/>
      <c r="J68" s="288"/>
      <c r="K68" s="316"/>
      <c r="L68" s="334"/>
      <c r="M68" s="318"/>
      <c r="N68" s="318"/>
      <c r="O68" s="318"/>
      <c r="P68" s="335"/>
    </row>
    <row r="69" spans="1:16" s="293" customFormat="1" ht="12.75" outlineLevel="1">
      <c r="A69" s="232"/>
      <c r="B69" s="376"/>
      <c r="C69" s="289" t="s">
        <v>531</v>
      </c>
      <c r="D69" s="285" t="s">
        <v>4</v>
      </c>
      <c r="E69" s="579">
        <v>1</v>
      </c>
      <c r="F69" s="234"/>
      <c r="G69" s="235"/>
      <c r="H69" s="288"/>
      <c r="I69" s="288"/>
      <c r="J69" s="288"/>
      <c r="K69" s="316"/>
      <c r="L69" s="334"/>
      <c r="M69" s="318"/>
      <c r="N69" s="318"/>
      <c r="O69" s="318"/>
      <c r="P69" s="335"/>
    </row>
    <row r="70" spans="1:16" s="293" customFormat="1" ht="15">
      <c r="A70" s="232">
        <v>23</v>
      </c>
      <c r="B70" s="294" t="s">
        <v>9</v>
      </c>
      <c r="C70" s="305" t="s">
        <v>527</v>
      </c>
      <c r="D70" s="285" t="s">
        <v>184</v>
      </c>
      <c r="E70" s="577">
        <v>11.2</v>
      </c>
      <c r="F70" s="302"/>
      <c r="G70" s="235"/>
      <c r="H70" s="288"/>
      <c r="I70" s="288"/>
      <c r="J70" s="288"/>
      <c r="K70" s="316"/>
      <c r="L70" s="334"/>
      <c r="M70" s="318"/>
      <c r="N70" s="318"/>
      <c r="O70" s="318"/>
      <c r="P70" s="335"/>
    </row>
    <row r="71" spans="1:16" s="293" customFormat="1" ht="26.25">
      <c r="A71" s="232">
        <v>24</v>
      </c>
      <c r="B71" s="294" t="s">
        <v>9</v>
      </c>
      <c r="C71" s="305" t="s">
        <v>529</v>
      </c>
      <c r="D71" s="285" t="s">
        <v>184</v>
      </c>
      <c r="E71" s="577">
        <v>11.2</v>
      </c>
      <c r="F71" s="302"/>
      <c r="G71" s="235"/>
      <c r="H71" s="288"/>
      <c r="I71" s="288"/>
      <c r="J71" s="288"/>
      <c r="K71" s="316"/>
      <c r="L71" s="334"/>
      <c r="M71" s="318"/>
      <c r="N71" s="318"/>
      <c r="O71" s="318"/>
      <c r="P71" s="335"/>
    </row>
    <row r="72" spans="1:16" s="293" customFormat="1" ht="26.25" outlineLevel="1">
      <c r="A72" s="232"/>
      <c r="B72" s="376"/>
      <c r="C72" s="289" t="s">
        <v>528</v>
      </c>
      <c r="D72" s="285" t="s">
        <v>184</v>
      </c>
      <c r="E72" s="578">
        <v>12.9</v>
      </c>
      <c r="F72" s="234"/>
      <c r="G72" s="235"/>
      <c r="H72" s="288"/>
      <c r="I72" s="288"/>
      <c r="J72" s="288"/>
      <c r="K72" s="316"/>
      <c r="L72" s="334"/>
      <c r="M72" s="318"/>
      <c r="N72" s="318"/>
      <c r="O72" s="318"/>
      <c r="P72" s="335"/>
    </row>
    <row r="73" spans="1:16" s="293" customFormat="1" ht="12.75" outlineLevel="1">
      <c r="A73" s="232"/>
      <c r="B73" s="376"/>
      <c r="C73" s="289" t="s">
        <v>531</v>
      </c>
      <c r="D73" s="285" t="s">
        <v>4</v>
      </c>
      <c r="E73" s="579">
        <v>1</v>
      </c>
      <c r="F73" s="234"/>
      <c r="G73" s="235"/>
      <c r="H73" s="288"/>
      <c r="I73" s="288"/>
      <c r="J73" s="288"/>
      <c r="K73" s="316"/>
      <c r="L73" s="334"/>
      <c r="M73" s="318"/>
      <c r="N73" s="318"/>
      <c r="O73" s="318"/>
      <c r="P73" s="335"/>
    </row>
    <row r="74" spans="1:16" s="293" customFormat="1" ht="26.25">
      <c r="A74" s="513">
        <v>25</v>
      </c>
      <c r="B74" s="580" t="s">
        <v>228</v>
      </c>
      <c r="C74" s="225" t="s">
        <v>532</v>
      </c>
      <c r="D74" s="285" t="s">
        <v>184</v>
      </c>
      <c r="E74" s="574">
        <v>11.2</v>
      </c>
      <c r="F74" s="581"/>
      <c r="G74" s="235"/>
      <c r="H74" s="303"/>
      <c r="I74" s="288"/>
      <c r="J74" s="288"/>
      <c r="K74" s="297"/>
      <c r="L74" s="236"/>
      <c r="M74" s="237"/>
      <c r="N74" s="237"/>
      <c r="O74" s="237"/>
      <c r="P74" s="298"/>
    </row>
    <row r="75" spans="1:16" s="293" customFormat="1" ht="15" outlineLevel="1">
      <c r="A75" s="232"/>
      <c r="B75" s="376"/>
      <c r="C75" s="582" t="s">
        <v>292</v>
      </c>
      <c r="D75" s="235" t="s">
        <v>185</v>
      </c>
      <c r="E75" s="393">
        <v>0.3</v>
      </c>
      <c r="F75" s="377"/>
      <c r="G75" s="235"/>
      <c r="H75" s="288"/>
      <c r="I75" s="342"/>
      <c r="J75" s="288"/>
      <c r="K75" s="343"/>
      <c r="L75" s="236"/>
      <c r="M75" s="237"/>
      <c r="N75" s="237"/>
      <c r="O75" s="237"/>
      <c r="P75" s="298"/>
    </row>
    <row r="76" spans="1:16" s="293" customFormat="1" ht="15">
      <c r="A76" s="232">
        <v>26</v>
      </c>
      <c r="B76" s="294" t="s">
        <v>9</v>
      </c>
      <c r="C76" s="305" t="s">
        <v>534</v>
      </c>
      <c r="D76" s="583" t="s">
        <v>183</v>
      </c>
      <c r="E76" s="584">
        <v>11.2</v>
      </c>
      <c r="F76" s="302"/>
      <c r="G76" s="235"/>
      <c r="H76" s="288"/>
      <c r="I76" s="288"/>
      <c r="J76" s="288"/>
      <c r="K76" s="297"/>
      <c r="L76" s="236"/>
      <c r="M76" s="237"/>
      <c r="N76" s="237"/>
      <c r="O76" s="237"/>
      <c r="P76" s="298"/>
    </row>
    <row r="77" spans="1:16" s="293" customFormat="1" ht="15" outlineLevel="1">
      <c r="A77" s="232"/>
      <c r="B77" s="376"/>
      <c r="C77" s="340" t="s">
        <v>499</v>
      </c>
      <c r="D77" s="583" t="s">
        <v>183</v>
      </c>
      <c r="E77" s="302">
        <v>12.3</v>
      </c>
      <c r="F77" s="234"/>
      <c r="G77" s="235"/>
      <c r="H77" s="288"/>
      <c r="I77" s="288"/>
      <c r="J77" s="288"/>
      <c r="K77" s="297"/>
      <c r="L77" s="236"/>
      <c r="M77" s="237"/>
      <c r="N77" s="237"/>
      <c r="O77" s="237"/>
      <c r="P77" s="298"/>
    </row>
    <row r="78" spans="1:16" s="293" customFormat="1" ht="12.75" outlineLevel="1">
      <c r="A78" s="232"/>
      <c r="B78" s="376"/>
      <c r="C78" s="289" t="s">
        <v>501</v>
      </c>
      <c r="D78" s="306" t="s">
        <v>32</v>
      </c>
      <c r="E78" s="302">
        <v>44.8</v>
      </c>
      <c r="F78" s="234"/>
      <c r="G78" s="235"/>
      <c r="H78" s="288"/>
      <c r="I78" s="288"/>
      <c r="J78" s="288"/>
      <c r="K78" s="297"/>
      <c r="L78" s="236"/>
      <c r="M78" s="237"/>
      <c r="N78" s="237"/>
      <c r="O78" s="237"/>
      <c r="P78" s="298"/>
    </row>
    <row r="79" spans="1:16" s="293" customFormat="1" ht="26.25" outlineLevel="1">
      <c r="A79" s="232"/>
      <c r="B79" s="376"/>
      <c r="C79" s="289" t="s">
        <v>502</v>
      </c>
      <c r="D79" s="306" t="s">
        <v>32</v>
      </c>
      <c r="E79" s="302">
        <v>8.6</v>
      </c>
      <c r="F79" s="234"/>
      <c r="G79" s="235"/>
      <c r="H79" s="288"/>
      <c r="I79" s="288"/>
      <c r="J79" s="288"/>
      <c r="K79" s="297"/>
      <c r="L79" s="236"/>
      <c r="M79" s="237"/>
      <c r="N79" s="237"/>
      <c r="O79" s="237"/>
      <c r="P79" s="298"/>
    </row>
    <row r="80" spans="1:16" s="309" customFormat="1" ht="39">
      <c r="A80" s="232">
        <v>27</v>
      </c>
      <c r="B80" s="294" t="s">
        <v>9</v>
      </c>
      <c r="C80" s="585" t="s">
        <v>682</v>
      </c>
      <c r="D80" s="583" t="s">
        <v>183</v>
      </c>
      <c r="E80" s="573">
        <v>6.3</v>
      </c>
      <c r="F80" s="302"/>
      <c r="G80" s="235"/>
      <c r="H80" s="288"/>
      <c r="I80" s="288"/>
      <c r="J80" s="288"/>
      <c r="K80" s="297"/>
      <c r="L80" s="308"/>
      <c r="M80" s="237"/>
      <c r="N80" s="237"/>
      <c r="O80" s="318"/>
      <c r="P80" s="298"/>
    </row>
    <row r="81" spans="1:16" s="309" customFormat="1" ht="26.25" outlineLevel="1">
      <c r="A81" s="232"/>
      <c r="B81" s="294"/>
      <c r="C81" s="289" t="s">
        <v>434</v>
      </c>
      <c r="D81" s="235" t="s">
        <v>32</v>
      </c>
      <c r="E81" s="235">
        <v>18.9</v>
      </c>
      <c r="F81" s="302"/>
      <c r="G81" s="235"/>
      <c r="H81" s="288"/>
      <c r="I81" s="288"/>
      <c r="J81" s="288"/>
      <c r="K81" s="297"/>
      <c r="L81" s="308"/>
      <c r="M81" s="237"/>
      <c r="N81" s="237"/>
      <c r="O81" s="318"/>
      <c r="P81" s="298"/>
    </row>
    <row r="82" spans="1:16" s="293" customFormat="1" ht="26.25">
      <c r="A82" s="232">
        <v>28</v>
      </c>
      <c r="B82" s="294" t="s">
        <v>9</v>
      </c>
      <c r="C82" s="305" t="s">
        <v>539</v>
      </c>
      <c r="D82" s="583" t="s">
        <v>31</v>
      </c>
      <c r="E82" s="584">
        <v>21</v>
      </c>
      <c r="F82" s="302"/>
      <c r="G82" s="235"/>
      <c r="H82" s="288"/>
      <c r="I82" s="288"/>
      <c r="J82" s="288"/>
      <c r="K82" s="297"/>
      <c r="L82" s="236"/>
      <c r="M82" s="237"/>
      <c r="N82" s="237"/>
      <c r="O82" s="237"/>
      <c r="P82" s="298"/>
    </row>
    <row r="83" spans="1:16" s="293" customFormat="1" ht="12.75" outlineLevel="1">
      <c r="A83" s="232"/>
      <c r="B83" s="376"/>
      <c r="C83" s="340" t="s">
        <v>536</v>
      </c>
      <c r="D83" s="583" t="s">
        <v>31</v>
      </c>
      <c r="E83" s="302">
        <v>46.2</v>
      </c>
      <c r="F83" s="234"/>
      <c r="G83" s="235"/>
      <c r="H83" s="288"/>
      <c r="I83" s="288"/>
      <c r="J83" s="288"/>
      <c r="K83" s="297"/>
      <c r="L83" s="236"/>
      <c r="M83" s="237"/>
      <c r="N83" s="237"/>
      <c r="O83" s="237"/>
      <c r="P83" s="298"/>
    </row>
    <row r="84" spans="1:16" s="293" customFormat="1" ht="26.25" outlineLevel="1">
      <c r="A84" s="232"/>
      <c r="B84" s="376"/>
      <c r="C84" s="340" t="s">
        <v>537</v>
      </c>
      <c r="D84" s="583" t="s">
        <v>31</v>
      </c>
      <c r="E84" s="302">
        <v>23.1</v>
      </c>
      <c r="F84" s="234"/>
      <c r="G84" s="235"/>
      <c r="H84" s="288"/>
      <c r="I84" s="288"/>
      <c r="J84" s="288"/>
      <c r="K84" s="297"/>
      <c r="L84" s="236"/>
      <c r="M84" s="237"/>
      <c r="N84" s="237"/>
      <c r="O84" s="237"/>
      <c r="P84" s="298"/>
    </row>
    <row r="85" spans="1:16" s="293" customFormat="1" ht="15" outlineLevel="1">
      <c r="A85" s="232"/>
      <c r="B85" s="376"/>
      <c r="C85" s="340" t="s">
        <v>499</v>
      </c>
      <c r="D85" s="583" t="s">
        <v>183</v>
      </c>
      <c r="E85" s="302">
        <v>6.3</v>
      </c>
      <c r="F85" s="234"/>
      <c r="G85" s="235"/>
      <c r="H85" s="288"/>
      <c r="I85" s="288"/>
      <c r="J85" s="288"/>
      <c r="K85" s="297"/>
      <c r="L85" s="236"/>
      <c r="M85" s="237"/>
      <c r="N85" s="237"/>
      <c r="O85" s="237"/>
      <c r="P85" s="298"/>
    </row>
    <row r="86" spans="1:16" s="293" customFormat="1" ht="12.75" outlineLevel="1">
      <c r="A86" s="232"/>
      <c r="B86" s="376"/>
      <c r="C86" s="289" t="s">
        <v>501</v>
      </c>
      <c r="D86" s="306" t="s">
        <v>32</v>
      </c>
      <c r="E86" s="302">
        <v>16.8</v>
      </c>
      <c r="F86" s="234"/>
      <c r="G86" s="235"/>
      <c r="H86" s="288"/>
      <c r="I86" s="288"/>
      <c r="J86" s="288"/>
      <c r="K86" s="297"/>
      <c r="L86" s="236"/>
      <c r="M86" s="237"/>
      <c r="N86" s="237"/>
      <c r="O86" s="237"/>
      <c r="P86" s="298"/>
    </row>
    <row r="87" spans="1:16" s="293" customFormat="1" ht="26.25" outlineLevel="1">
      <c r="A87" s="232"/>
      <c r="B87" s="376"/>
      <c r="C87" s="289" t="s">
        <v>502</v>
      </c>
      <c r="D87" s="306" t="s">
        <v>32</v>
      </c>
      <c r="E87" s="302">
        <v>1.3</v>
      </c>
      <c r="F87" s="234"/>
      <c r="G87" s="235"/>
      <c r="H87" s="288"/>
      <c r="I87" s="288"/>
      <c r="J87" s="288"/>
      <c r="K87" s="297"/>
      <c r="L87" s="236"/>
      <c r="M87" s="237"/>
      <c r="N87" s="237"/>
      <c r="O87" s="237"/>
      <c r="P87" s="298"/>
    </row>
    <row r="88" spans="1:16" s="293" customFormat="1" ht="26.25" outlineLevel="1">
      <c r="A88" s="232"/>
      <c r="B88" s="376"/>
      <c r="C88" s="289" t="s">
        <v>500</v>
      </c>
      <c r="D88" s="306" t="s">
        <v>80</v>
      </c>
      <c r="E88" s="586">
        <v>3</v>
      </c>
      <c r="F88" s="234"/>
      <c r="G88" s="235"/>
      <c r="H88" s="288"/>
      <c r="I88" s="288"/>
      <c r="J88" s="288"/>
      <c r="K88" s="297"/>
      <c r="L88" s="236"/>
      <c r="M88" s="237"/>
      <c r="N88" s="237"/>
      <c r="O88" s="237"/>
      <c r="P88" s="298"/>
    </row>
    <row r="89" spans="1:16" s="29" customFormat="1" ht="26.25">
      <c r="A89" s="92">
        <v>29</v>
      </c>
      <c r="B89" s="93" t="s">
        <v>9</v>
      </c>
      <c r="C89" s="137" t="s">
        <v>572</v>
      </c>
      <c r="D89" s="86" t="s">
        <v>31</v>
      </c>
      <c r="E89" s="56">
        <v>5.2</v>
      </c>
      <c r="F89" s="56"/>
      <c r="G89" s="83"/>
      <c r="H89" s="87"/>
      <c r="I89" s="87"/>
      <c r="J89" s="87"/>
      <c r="K89" s="99"/>
      <c r="L89" s="100"/>
      <c r="M89" s="101"/>
      <c r="N89" s="101"/>
      <c r="O89" s="101"/>
      <c r="P89" s="102"/>
    </row>
    <row r="90" spans="1:16" s="29" customFormat="1" ht="39" outlineLevel="1">
      <c r="A90" s="92"/>
      <c r="B90" s="135"/>
      <c r="C90" s="88" t="s">
        <v>573</v>
      </c>
      <c r="D90" s="86" t="s">
        <v>31</v>
      </c>
      <c r="E90" s="130">
        <v>6</v>
      </c>
      <c r="F90" s="97"/>
      <c r="G90" s="83"/>
      <c r="H90" s="87"/>
      <c r="I90" s="87"/>
      <c r="J90" s="87"/>
      <c r="K90" s="99"/>
      <c r="L90" s="100"/>
      <c r="M90" s="101"/>
      <c r="N90" s="101"/>
      <c r="O90" s="101"/>
      <c r="P90" s="102"/>
    </row>
    <row r="91" spans="1:16" s="29" customFormat="1" ht="12.75" outlineLevel="1">
      <c r="A91" s="92"/>
      <c r="B91" s="135"/>
      <c r="C91" s="148" t="s">
        <v>95</v>
      </c>
      <c r="D91" s="146" t="s">
        <v>4</v>
      </c>
      <c r="E91" s="587">
        <v>1</v>
      </c>
      <c r="F91" s="97"/>
      <c r="G91" s="83">
        <v>0</v>
      </c>
      <c r="H91" s="87">
        <f>ROUND(F91*G91,2)</f>
        <v>0</v>
      </c>
      <c r="I91" s="87"/>
      <c r="J91" s="87">
        <v>0</v>
      </c>
      <c r="K91" s="99">
        <f>ROUND(SUM(J91+H91+I91),2)</f>
        <v>0</v>
      </c>
      <c r="L91" s="100">
        <f>ROUND(F91*$E91,1)</f>
        <v>0</v>
      </c>
      <c r="M91" s="101">
        <f>ROUND(E91*H91,2)</f>
        <v>0</v>
      </c>
      <c r="N91" s="101">
        <f>ROUND(I91*E91,2)</f>
        <v>0</v>
      </c>
      <c r="O91" s="101">
        <f>ROUND(J91*E91,2)</f>
        <v>0</v>
      </c>
      <c r="P91" s="102">
        <f>ROUND(M91+N91+O91,2)</f>
        <v>0</v>
      </c>
    </row>
    <row r="92" spans="1:16" s="293" customFormat="1" ht="12.75">
      <c r="A92" s="232"/>
      <c r="B92" s="336"/>
      <c r="C92" s="337" t="s">
        <v>576</v>
      </c>
      <c r="D92" s="448"/>
      <c r="E92" s="448"/>
      <c r="F92" s="287"/>
      <c r="G92" s="287"/>
      <c r="H92" s="287"/>
      <c r="I92" s="288">
        <v>0</v>
      </c>
      <c r="J92" s="287"/>
      <c r="K92" s="287"/>
      <c r="L92" s="338">
        <f>SUM(L62:L91)</f>
        <v>0</v>
      </c>
      <c r="M92" s="248">
        <f>SUM(M62:M91)</f>
        <v>0</v>
      </c>
      <c r="N92" s="248">
        <f>SUM(N62:N91)</f>
        <v>0</v>
      </c>
      <c r="O92" s="248">
        <f>SUM(O62:O91)</f>
        <v>0</v>
      </c>
      <c r="P92" s="248">
        <f>SUM(P62:P91)</f>
        <v>0</v>
      </c>
    </row>
    <row r="93" spans="1:16" s="29" customFormat="1" ht="12.75">
      <c r="A93" s="92"/>
      <c r="B93" s="144"/>
      <c r="C93" s="145" t="s">
        <v>577</v>
      </c>
      <c r="D93" s="91"/>
      <c r="E93" s="91"/>
      <c r="F93" s="97"/>
      <c r="G93" s="97"/>
      <c r="H93" s="97"/>
      <c r="I93" s="87">
        <v>0</v>
      </c>
      <c r="J93" s="87">
        <v>0</v>
      </c>
      <c r="K93" s="97"/>
      <c r="L93" s="117"/>
      <c r="M93" s="56"/>
      <c r="N93" s="56"/>
      <c r="O93" s="56"/>
      <c r="P93" s="56"/>
    </row>
    <row r="94" spans="1:16" s="29" customFormat="1" ht="39">
      <c r="A94" s="92">
        <v>30</v>
      </c>
      <c r="B94" s="93" t="s">
        <v>9</v>
      </c>
      <c r="C94" s="115" t="s">
        <v>670</v>
      </c>
      <c r="D94" s="91" t="s">
        <v>31</v>
      </c>
      <c r="E94" s="104">
        <v>42</v>
      </c>
      <c r="F94" s="56"/>
      <c r="G94" s="83"/>
      <c r="H94" s="87"/>
      <c r="I94" s="317"/>
      <c r="J94" s="87"/>
      <c r="K94" s="99"/>
      <c r="L94" s="100"/>
      <c r="M94" s="101"/>
      <c r="N94" s="101"/>
      <c r="O94" s="101"/>
      <c r="P94" s="102"/>
    </row>
    <row r="95" spans="1:16" s="29" customFormat="1" ht="39">
      <c r="A95" s="92">
        <v>31</v>
      </c>
      <c r="B95" s="93" t="s">
        <v>9</v>
      </c>
      <c r="C95" s="115" t="s">
        <v>671</v>
      </c>
      <c r="D95" s="91" t="s">
        <v>31</v>
      </c>
      <c r="E95" s="104">
        <v>42</v>
      </c>
      <c r="F95" s="56"/>
      <c r="G95" s="83"/>
      <c r="H95" s="87"/>
      <c r="I95" s="317"/>
      <c r="J95" s="87"/>
      <c r="K95" s="99"/>
      <c r="L95" s="100"/>
      <c r="M95" s="101"/>
      <c r="N95" s="101"/>
      <c r="O95" s="101"/>
      <c r="P95" s="102"/>
    </row>
    <row r="96" spans="1:16" s="29" customFormat="1" ht="39">
      <c r="A96" s="92">
        <v>32</v>
      </c>
      <c r="B96" s="93" t="s">
        <v>9</v>
      </c>
      <c r="C96" s="115" t="s">
        <v>672</v>
      </c>
      <c r="D96" s="91" t="s">
        <v>31</v>
      </c>
      <c r="E96" s="104">
        <v>23</v>
      </c>
      <c r="F96" s="56"/>
      <c r="G96" s="83"/>
      <c r="H96" s="87"/>
      <c r="I96" s="317"/>
      <c r="J96" s="87"/>
      <c r="K96" s="99"/>
      <c r="L96" s="100"/>
      <c r="M96" s="101"/>
      <c r="N96" s="101"/>
      <c r="O96" s="101"/>
      <c r="P96" s="102"/>
    </row>
    <row r="97" spans="1:16" s="29" customFormat="1" ht="39">
      <c r="A97" s="92">
        <v>33</v>
      </c>
      <c r="B97" s="93" t="s">
        <v>9</v>
      </c>
      <c r="C97" s="115" t="s">
        <v>673</v>
      </c>
      <c r="D97" s="91" t="s">
        <v>31</v>
      </c>
      <c r="E97" s="104">
        <v>21.2</v>
      </c>
      <c r="F97" s="56"/>
      <c r="G97" s="83"/>
      <c r="H97" s="87"/>
      <c r="I97" s="317"/>
      <c r="J97" s="87"/>
      <c r="K97" s="99"/>
      <c r="L97" s="100"/>
      <c r="M97" s="101"/>
      <c r="N97" s="101"/>
      <c r="O97" s="101"/>
      <c r="P97" s="102"/>
    </row>
    <row r="98" spans="1:16" s="29" customFormat="1" ht="12.75">
      <c r="A98" s="92"/>
      <c r="B98" s="149"/>
      <c r="C98" s="150" t="s">
        <v>152</v>
      </c>
      <c r="D98" s="184"/>
      <c r="E98" s="91"/>
      <c r="F98" s="97"/>
      <c r="G98" s="97"/>
      <c r="H98" s="97"/>
      <c r="I98" s="97"/>
      <c r="J98" s="97"/>
      <c r="K98" s="97"/>
      <c r="L98" s="151">
        <f>SUM(L93:L97)</f>
        <v>0</v>
      </c>
      <c r="M98" s="253">
        <f>SUM(M93:M97)</f>
        <v>0</v>
      </c>
      <c r="N98" s="253">
        <f>SUM(N93:N97)</f>
        <v>0</v>
      </c>
      <c r="O98" s="253">
        <f>SUM(O93:O97)</f>
        <v>0</v>
      </c>
      <c r="P98" s="253">
        <f>SUM(P93:P97)</f>
        <v>0</v>
      </c>
    </row>
    <row r="99" spans="1:16" s="292" customFormat="1" ht="26.25">
      <c r="A99" s="500"/>
      <c r="B99" s="501"/>
      <c r="C99" s="252" t="s">
        <v>578</v>
      </c>
      <c r="D99" s="497" t="s">
        <v>31</v>
      </c>
      <c r="E99" s="498">
        <v>10.61</v>
      </c>
      <c r="F99" s="502"/>
      <c r="G99" s="502"/>
      <c r="H99" s="502"/>
      <c r="I99" s="288">
        <v>0</v>
      </c>
      <c r="J99" s="502"/>
      <c r="K99" s="502"/>
      <c r="L99" s="396"/>
      <c r="M99" s="397"/>
      <c r="N99" s="397"/>
      <c r="O99" s="397"/>
      <c r="P99" s="397"/>
    </row>
    <row r="100" spans="1:16" s="380" customFormat="1" ht="52.5">
      <c r="A100" s="232">
        <v>34</v>
      </c>
      <c r="B100" s="355" t="s">
        <v>9</v>
      </c>
      <c r="C100" s="383" t="s">
        <v>579</v>
      </c>
      <c r="D100" s="331" t="s">
        <v>181</v>
      </c>
      <c r="E100" s="304">
        <v>0.6</v>
      </c>
      <c r="F100" s="304"/>
      <c r="G100" s="307"/>
      <c r="H100" s="317"/>
      <c r="I100" s="288"/>
      <c r="J100" s="288"/>
      <c r="K100" s="378"/>
      <c r="L100" s="347"/>
      <c r="M100" s="348"/>
      <c r="N100" s="348"/>
      <c r="O100" s="348"/>
      <c r="P100" s="349"/>
    </row>
    <row r="101" spans="1:16" s="380" customFormat="1" ht="26.25" outlineLevel="1">
      <c r="A101" s="354"/>
      <c r="B101" s="384"/>
      <c r="C101" s="330" t="s">
        <v>540</v>
      </c>
      <c r="D101" s="331" t="s">
        <v>181</v>
      </c>
      <c r="E101" s="301">
        <v>0.7</v>
      </c>
      <c r="F101" s="385"/>
      <c r="G101" s="307"/>
      <c r="H101" s="317"/>
      <c r="I101" s="288"/>
      <c r="J101" s="288"/>
      <c r="K101" s="378"/>
      <c r="L101" s="347"/>
      <c r="M101" s="348"/>
      <c r="N101" s="348"/>
      <c r="O101" s="348"/>
      <c r="P101" s="349"/>
    </row>
    <row r="102" spans="1:16" s="380" customFormat="1" ht="12.75" outlineLevel="1">
      <c r="A102" s="354"/>
      <c r="B102" s="384"/>
      <c r="C102" s="330" t="s">
        <v>456</v>
      </c>
      <c r="D102" s="331" t="s">
        <v>32</v>
      </c>
      <c r="E102" s="301">
        <v>330.3</v>
      </c>
      <c r="F102" s="385"/>
      <c r="G102" s="307"/>
      <c r="H102" s="317"/>
      <c r="I102" s="317"/>
      <c r="J102" s="317"/>
      <c r="K102" s="378"/>
      <c r="L102" s="347"/>
      <c r="M102" s="348"/>
      <c r="N102" s="348"/>
      <c r="O102" s="348"/>
      <c r="P102" s="349"/>
    </row>
    <row r="103" spans="1:16" s="380" customFormat="1" ht="12.75" outlineLevel="1">
      <c r="A103" s="354"/>
      <c r="B103" s="384"/>
      <c r="C103" s="330" t="s">
        <v>165</v>
      </c>
      <c r="D103" s="331" t="s">
        <v>32</v>
      </c>
      <c r="E103" s="301">
        <v>9.4</v>
      </c>
      <c r="F103" s="385"/>
      <c r="G103" s="307"/>
      <c r="H103" s="317"/>
      <c r="I103" s="288"/>
      <c r="J103" s="288"/>
      <c r="K103" s="378"/>
      <c r="L103" s="347"/>
      <c r="M103" s="348"/>
      <c r="N103" s="348"/>
      <c r="O103" s="348"/>
      <c r="P103" s="349"/>
    </row>
    <row r="104" spans="1:16" s="293" customFormat="1" ht="52.5">
      <c r="A104" s="232">
        <v>35</v>
      </c>
      <c r="B104" s="294" t="s">
        <v>9</v>
      </c>
      <c r="C104" s="305" t="s">
        <v>580</v>
      </c>
      <c r="D104" s="331" t="s">
        <v>31</v>
      </c>
      <c r="E104" s="304">
        <v>10.61</v>
      </c>
      <c r="F104" s="302"/>
      <c r="G104" s="235"/>
      <c r="H104" s="288"/>
      <c r="I104" s="288"/>
      <c r="J104" s="288"/>
      <c r="K104" s="297"/>
      <c r="L104" s="236"/>
      <c r="M104" s="237"/>
      <c r="N104" s="237"/>
      <c r="O104" s="237"/>
      <c r="P104" s="298"/>
    </row>
    <row r="105" spans="1:16" s="293" customFormat="1" ht="26.25" outlineLevel="1">
      <c r="A105" s="232"/>
      <c r="B105" s="233"/>
      <c r="C105" s="494" t="s">
        <v>544</v>
      </c>
      <c r="D105" s="467" t="s">
        <v>526</v>
      </c>
      <c r="E105" s="470">
        <v>0.04</v>
      </c>
      <c r="F105" s="234"/>
      <c r="G105" s="235"/>
      <c r="H105" s="288"/>
      <c r="I105" s="288"/>
      <c r="J105" s="288"/>
      <c r="K105" s="297"/>
      <c r="L105" s="236"/>
      <c r="M105" s="237"/>
      <c r="N105" s="237"/>
      <c r="O105" s="237"/>
      <c r="P105" s="298"/>
    </row>
    <row r="106" spans="1:16" s="293" customFormat="1" ht="15" outlineLevel="1">
      <c r="A106" s="232"/>
      <c r="B106" s="376"/>
      <c r="C106" s="495" t="s">
        <v>548</v>
      </c>
      <c r="D106" s="331" t="s">
        <v>184</v>
      </c>
      <c r="E106" s="499">
        <v>3.5</v>
      </c>
      <c r="F106" s="234"/>
      <c r="G106" s="235"/>
      <c r="H106" s="288"/>
      <c r="I106" s="288"/>
      <c r="J106" s="288"/>
      <c r="K106" s="316"/>
      <c r="L106" s="334"/>
      <c r="M106" s="318"/>
      <c r="N106" s="318"/>
      <c r="O106" s="318"/>
      <c r="P106" s="335"/>
    </row>
    <row r="107" spans="1:16" s="293" customFormat="1" ht="26.25" outlineLevel="1">
      <c r="A107" s="232"/>
      <c r="B107" s="233"/>
      <c r="C107" s="287" t="s">
        <v>547</v>
      </c>
      <c r="D107" s="331" t="s">
        <v>184</v>
      </c>
      <c r="E107" s="470">
        <v>6.1</v>
      </c>
      <c r="F107" s="234"/>
      <c r="G107" s="235"/>
      <c r="H107" s="288"/>
      <c r="I107" s="288"/>
      <c r="J107" s="288"/>
      <c r="K107" s="297"/>
      <c r="L107" s="236"/>
      <c r="M107" s="237"/>
      <c r="N107" s="237"/>
      <c r="O107" s="237"/>
      <c r="P107" s="298"/>
    </row>
    <row r="108" spans="1:16" s="293" customFormat="1" ht="26.25" outlineLevel="1">
      <c r="A108" s="232"/>
      <c r="B108" s="233"/>
      <c r="C108" s="375" t="s">
        <v>549</v>
      </c>
      <c r="D108" s="331" t="s">
        <v>80</v>
      </c>
      <c r="E108" s="433">
        <v>60</v>
      </c>
      <c r="F108" s="234"/>
      <c r="G108" s="235"/>
      <c r="H108" s="288"/>
      <c r="I108" s="288"/>
      <c r="J108" s="288"/>
      <c r="K108" s="297"/>
      <c r="L108" s="236"/>
      <c r="M108" s="237"/>
      <c r="N108" s="237"/>
      <c r="O108" s="237"/>
      <c r="P108" s="298"/>
    </row>
    <row r="109" spans="1:16" s="293" customFormat="1" ht="15" outlineLevel="1">
      <c r="A109" s="232"/>
      <c r="B109" s="233"/>
      <c r="C109" s="375" t="s">
        <v>180</v>
      </c>
      <c r="D109" s="331" t="s">
        <v>184</v>
      </c>
      <c r="E109" s="301">
        <v>6.4</v>
      </c>
      <c r="F109" s="234"/>
      <c r="G109" s="235"/>
      <c r="H109" s="288"/>
      <c r="I109" s="288"/>
      <c r="J109" s="288"/>
      <c r="K109" s="297"/>
      <c r="L109" s="236"/>
      <c r="M109" s="237"/>
      <c r="N109" s="237"/>
      <c r="O109" s="237"/>
      <c r="P109" s="298"/>
    </row>
    <row r="110" spans="1:16" s="293" customFormat="1" ht="26.25" outlineLevel="1">
      <c r="A110" s="232"/>
      <c r="B110" s="233"/>
      <c r="C110" s="375" t="s">
        <v>545</v>
      </c>
      <c r="D110" s="331" t="s">
        <v>80</v>
      </c>
      <c r="E110" s="433">
        <v>60</v>
      </c>
      <c r="F110" s="234"/>
      <c r="G110" s="235"/>
      <c r="H110" s="288"/>
      <c r="I110" s="288"/>
      <c r="J110" s="288"/>
      <c r="K110" s="297"/>
      <c r="L110" s="236"/>
      <c r="M110" s="237"/>
      <c r="N110" s="237"/>
      <c r="O110" s="237"/>
      <c r="P110" s="298"/>
    </row>
    <row r="111" spans="1:16" s="293" customFormat="1" ht="26.25" outlineLevel="1">
      <c r="A111" s="232"/>
      <c r="B111" s="233"/>
      <c r="C111" s="289" t="s">
        <v>457</v>
      </c>
      <c r="D111" s="467" t="s">
        <v>80</v>
      </c>
      <c r="E111" s="468">
        <v>60</v>
      </c>
      <c r="F111" s="234"/>
      <c r="G111" s="235">
        <v>0</v>
      </c>
      <c r="H111" s="288">
        <f>ROUND(F111*G111,2)</f>
        <v>0</v>
      </c>
      <c r="I111" s="288"/>
      <c r="J111" s="288">
        <v>0</v>
      </c>
      <c r="K111" s="297">
        <f>ROUND(SUM(J111+H111+I111),2)</f>
        <v>0</v>
      </c>
      <c r="L111" s="236">
        <f>ROUND(F111*$E111,1)</f>
        <v>0</v>
      </c>
      <c r="M111" s="237">
        <f>ROUND(E111*H111,2)</f>
        <v>0</v>
      </c>
      <c r="N111" s="237">
        <f>ROUND(I111*E111,2)</f>
        <v>0</v>
      </c>
      <c r="O111" s="237">
        <f>ROUND(J111*E111,2)</f>
        <v>0</v>
      </c>
      <c r="P111" s="298">
        <f>ROUND(M111+N111+O111,2)</f>
        <v>0</v>
      </c>
    </row>
    <row r="112" spans="1:16" s="293" customFormat="1" ht="12.75" outlineLevel="1">
      <c r="A112" s="232"/>
      <c r="B112" s="233"/>
      <c r="C112" s="494" t="s">
        <v>109</v>
      </c>
      <c r="D112" s="467" t="s">
        <v>31</v>
      </c>
      <c r="E112" s="470">
        <v>11.7</v>
      </c>
      <c r="F112" s="234"/>
      <c r="G112" s="235">
        <v>0</v>
      </c>
      <c r="H112" s="288">
        <f>ROUND(F112*G112,2)</f>
        <v>0</v>
      </c>
      <c r="I112" s="288"/>
      <c r="J112" s="288">
        <v>0</v>
      </c>
      <c r="K112" s="297">
        <f>ROUND(SUM(J112+H112+I112),2)</f>
        <v>0</v>
      </c>
      <c r="L112" s="236">
        <f>ROUND(F112*$E112,1)</f>
        <v>0</v>
      </c>
      <c r="M112" s="237">
        <f>ROUND(E112*H112,2)</f>
        <v>0</v>
      </c>
      <c r="N112" s="237">
        <f>ROUND(I112*E112,2)</f>
        <v>0</v>
      </c>
      <c r="O112" s="237">
        <f>ROUND(J112*E112,2)</f>
        <v>0</v>
      </c>
      <c r="P112" s="298">
        <f>ROUND(M112+N112+O112,2)</f>
        <v>0</v>
      </c>
    </row>
    <row r="113" spans="1:16" s="293" customFormat="1" ht="12.75" outlineLevel="1">
      <c r="A113" s="232"/>
      <c r="B113" s="233"/>
      <c r="C113" s="289" t="s">
        <v>107</v>
      </c>
      <c r="D113" s="467" t="s">
        <v>4</v>
      </c>
      <c r="E113" s="468">
        <v>1</v>
      </c>
      <c r="F113" s="234"/>
      <c r="G113" s="235">
        <v>0</v>
      </c>
      <c r="H113" s="288">
        <f>ROUND(F113*G113,2)</f>
        <v>0</v>
      </c>
      <c r="I113" s="288"/>
      <c r="J113" s="288">
        <v>0</v>
      </c>
      <c r="K113" s="297">
        <f>ROUND(SUM(J113+H113+I113),2)</f>
        <v>0</v>
      </c>
      <c r="L113" s="236">
        <f>ROUND(F113*$E113,1)</f>
        <v>0</v>
      </c>
      <c r="M113" s="237">
        <f>ROUND(E113*H113,2)</f>
        <v>0</v>
      </c>
      <c r="N113" s="237">
        <f>ROUND(I113*E113,2)</f>
        <v>0</v>
      </c>
      <c r="O113" s="237">
        <f>ROUND(J113*E113,2)</f>
        <v>0</v>
      </c>
      <c r="P113" s="298">
        <f>ROUND(M113+N113+O113,2)</f>
        <v>0</v>
      </c>
    </row>
    <row r="114" spans="1:16" s="293" customFormat="1" ht="26.25">
      <c r="A114" s="232"/>
      <c r="B114" s="336"/>
      <c r="C114" s="337" t="s">
        <v>581</v>
      </c>
      <c r="D114" s="475"/>
      <c r="E114" s="475"/>
      <c r="F114" s="287"/>
      <c r="G114" s="287"/>
      <c r="H114" s="287"/>
      <c r="I114" s="288">
        <v>0</v>
      </c>
      <c r="J114" s="287"/>
      <c r="K114" s="287"/>
      <c r="L114" s="338">
        <f>SUM(L99:L113)</f>
        <v>0</v>
      </c>
      <c r="M114" s="248">
        <f>SUM(M99:M113)</f>
        <v>0</v>
      </c>
      <c r="N114" s="248">
        <f>SUM(N99:N113)</f>
        <v>0</v>
      </c>
      <c r="O114" s="248">
        <f>SUM(O99:O113)</f>
        <v>0</v>
      </c>
      <c r="P114" s="248">
        <f>SUM(P99:P113)</f>
        <v>0</v>
      </c>
    </row>
    <row r="115" spans="1:16" s="31" customFormat="1" ht="12.75">
      <c r="A115" s="118"/>
      <c r="B115" s="119"/>
      <c r="C115" s="120"/>
      <c r="D115" s="118"/>
      <c r="E115" s="118"/>
      <c r="F115" s="118"/>
      <c r="G115" s="118"/>
      <c r="H115" s="118"/>
      <c r="I115" s="118"/>
      <c r="J115" s="118"/>
      <c r="K115" s="118"/>
      <c r="L115" s="121"/>
      <c r="M115" s="122"/>
      <c r="N115" s="122"/>
      <c r="O115" s="122"/>
      <c r="P115" s="122"/>
    </row>
    <row r="116" spans="1:16" s="31" customFormat="1" ht="12.75">
      <c r="A116" s="83"/>
      <c r="B116" s="123"/>
      <c r="C116" s="124"/>
      <c r="D116" s="54"/>
      <c r="E116" s="54"/>
      <c r="F116" s="55"/>
      <c r="G116" s="55"/>
      <c r="H116" s="55"/>
      <c r="I116" s="55"/>
      <c r="J116" s="125" t="s">
        <v>139</v>
      </c>
      <c r="K116" s="55"/>
      <c r="L116" s="126">
        <f>L47+L60+L92+L98+L114</f>
        <v>0</v>
      </c>
      <c r="M116" s="231">
        <f>M47+M60+M92+M98+M114</f>
        <v>0</v>
      </c>
      <c r="N116" s="231">
        <f>N47+N60+N92+N98+N114</f>
        <v>0</v>
      </c>
      <c r="O116" s="231">
        <f>O47+O60+O92+O98+O114</f>
        <v>0</v>
      </c>
      <c r="P116" s="231">
        <f>P47+P60+P92+P98+P114</f>
        <v>0</v>
      </c>
    </row>
    <row r="117" spans="1:16" s="71" customFormat="1" ht="13.5">
      <c r="A117" s="39"/>
      <c r="B117" s="67"/>
      <c r="C117" s="82"/>
      <c r="D117" s="40"/>
      <c r="E117" s="40"/>
      <c r="F117" s="4"/>
      <c r="G117" s="4"/>
      <c r="H117" s="4"/>
      <c r="I117" s="40"/>
      <c r="J117" s="4"/>
      <c r="K117" s="4"/>
      <c r="L117" s="41"/>
      <c r="M117" s="4"/>
      <c r="N117" s="4"/>
      <c r="O117" s="42"/>
      <c r="P117" s="43"/>
    </row>
    <row r="118" spans="1:16" s="32" customFormat="1" ht="13.5">
      <c r="A118" s="1"/>
      <c r="B118" s="14"/>
      <c r="C118" s="46" t="s">
        <v>41</v>
      </c>
      <c r="D118" s="46"/>
      <c r="E118" s="2"/>
      <c r="F118" s="4"/>
      <c r="G118" s="2"/>
      <c r="H118" s="2"/>
      <c r="I118" s="46"/>
      <c r="J118" s="2"/>
      <c r="K118" s="2"/>
      <c r="L118" s="2"/>
      <c r="M118" s="46"/>
      <c r="N118" s="2"/>
      <c r="O118" s="31"/>
      <c r="P118" s="2"/>
    </row>
    <row r="119" spans="1:16" s="32" customFormat="1" ht="12.75">
      <c r="A119" s="1"/>
      <c r="B119" s="14"/>
      <c r="C119" s="2" t="s">
        <v>719</v>
      </c>
      <c r="D119" s="2"/>
      <c r="E119" s="2"/>
      <c r="F119" s="4"/>
      <c r="G119" s="2"/>
      <c r="H119" s="2"/>
      <c r="I119" s="2"/>
      <c r="J119" s="2"/>
      <c r="K119" s="2"/>
      <c r="L119" s="2"/>
      <c r="M119" s="31"/>
      <c r="N119" s="2"/>
      <c r="O119" s="31"/>
      <c r="P119" s="2"/>
    </row>
    <row r="120" spans="13:15" ht="12.75">
      <c r="M120" s="31"/>
      <c r="O120" s="31"/>
    </row>
    <row r="121" spans="13:15" ht="12.75">
      <c r="M121" s="31"/>
      <c r="O121" s="31"/>
    </row>
    <row r="122" spans="13:15" ht="12.75">
      <c r="M122" s="31"/>
      <c r="O122" s="31"/>
    </row>
    <row r="123" spans="13:15" ht="12.75">
      <c r="M123" s="31"/>
      <c r="O123" s="31"/>
    </row>
    <row r="124" spans="13:15" ht="12.75">
      <c r="M124" s="31"/>
      <c r="O124" s="31"/>
    </row>
    <row r="125" spans="13:15" ht="12.75">
      <c r="M125" s="31"/>
      <c r="O125" s="31"/>
    </row>
    <row r="126" spans="13:15" ht="12.75">
      <c r="M126" s="31"/>
      <c r="O126" s="31"/>
    </row>
    <row r="127" spans="13:15" ht="12.75">
      <c r="M127" s="31"/>
      <c r="O127" s="31"/>
    </row>
  </sheetData>
  <sheetProtection/>
  <mergeCells count="22">
    <mergeCell ref="P14:P15"/>
    <mergeCell ref="H14:H15"/>
    <mergeCell ref="I14:I15"/>
    <mergeCell ref="J14:J15"/>
    <mergeCell ref="K14:K15"/>
    <mergeCell ref="L14:L15"/>
    <mergeCell ref="E14:E15"/>
    <mergeCell ref="F14:F15"/>
    <mergeCell ref="G14:G15"/>
    <mergeCell ref="M14:M15"/>
    <mergeCell ref="N14:N15"/>
    <mergeCell ref="O14:O15"/>
    <mergeCell ref="C3:P3"/>
    <mergeCell ref="C4:P4"/>
    <mergeCell ref="C5:P5"/>
    <mergeCell ref="C6:P6"/>
    <mergeCell ref="C7:P7"/>
    <mergeCell ref="A13:A15"/>
    <mergeCell ref="B13:B15"/>
    <mergeCell ref="D13:K13"/>
    <mergeCell ref="L13:P13"/>
    <mergeCell ref="D14:D15"/>
  </mergeCells>
  <printOptions horizontalCentered="1"/>
  <pageMargins left="0" right="0" top="0.984251968503937" bottom="0.5905511811023623" header="0.31496062992125984" footer="0.31496062992125984"/>
  <pageSetup horizontalDpi="600" verticalDpi="600" orientation="landscape"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P199"/>
  <sheetViews>
    <sheetView showZeros="0" zoomScale="90" zoomScaleNormal="90" zoomScaleSheetLayoutView="90" zoomScalePageLayoutView="0" workbookViewId="0" topLeftCell="A157">
      <selection activeCell="C81" sqref="C81"/>
    </sheetView>
  </sheetViews>
  <sheetFormatPr defaultColWidth="9.140625" defaultRowHeight="12.75" outlineLevelRow="1"/>
  <cols>
    <col min="1" max="1" width="4.8515625" style="259" customWidth="1"/>
    <col min="2" max="2" width="8.140625" style="260" customWidth="1"/>
    <col min="3" max="3" width="43.28125" style="261" customWidth="1"/>
    <col min="4" max="4" width="6.57421875" style="261" customWidth="1"/>
    <col min="5" max="5" width="9.421875" style="262" customWidth="1"/>
    <col min="6" max="6" width="7.00390625" style="263" customWidth="1"/>
    <col min="7" max="7" width="7.57421875" style="261" customWidth="1" collapsed="1"/>
    <col min="8" max="8" width="8.28125" style="261" customWidth="1"/>
    <col min="9" max="9" width="9.140625" style="261" customWidth="1"/>
    <col min="10" max="10" width="8.28125" style="261" customWidth="1"/>
    <col min="11" max="11" width="9.28125" style="261" customWidth="1"/>
    <col min="12" max="12" width="8.28125" style="264" customWidth="1"/>
    <col min="13" max="13" width="10.57421875" style="261" customWidth="1"/>
    <col min="14" max="14" width="10.8515625" style="261" customWidth="1"/>
    <col min="15" max="15" width="10.57421875" style="261" customWidth="1"/>
    <col min="16" max="16" width="10.8515625" style="261" customWidth="1"/>
    <col min="17" max="16384" width="9.140625" style="261" customWidth="1"/>
  </cols>
  <sheetData>
    <row r="1" spans="5:16" ht="15">
      <c r="E1" s="570"/>
      <c r="F1" s="564"/>
      <c r="G1" s="556"/>
      <c r="H1" s="558" t="s">
        <v>100</v>
      </c>
      <c r="I1" s="556"/>
      <c r="J1" s="565"/>
      <c r="K1" s="565"/>
      <c r="M1" s="266"/>
      <c r="N1" s="266"/>
      <c r="O1" s="267"/>
      <c r="P1" s="268"/>
    </row>
    <row r="2" spans="5:11" ht="15" customHeight="1">
      <c r="E2" s="570"/>
      <c r="F2" s="564"/>
      <c r="G2" s="556"/>
      <c r="H2" s="559" t="s">
        <v>64</v>
      </c>
      <c r="I2" s="556"/>
      <c r="J2" s="565"/>
      <c r="K2" s="565"/>
    </row>
    <row r="3" spans="1:16" s="540" customFormat="1" ht="12.75">
      <c r="A3" s="553" t="s">
        <v>709</v>
      </c>
      <c r="B3" s="539"/>
      <c r="C3" s="604" t="s">
        <v>716</v>
      </c>
      <c r="D3" s="604"/>
      <c r="E3" s="604"/>
      <c r="F3" s="604"/>
      <c r="G3" s="604"/>
      <c r="H3" s="604"/>
      <c r="I3" s="604"/>
      <c r="J3" s="604"/>
      <c r="K3" s="604"/>
      <c r="L3" s="604"/>
      <c r="M3" s="604"/>
      <c r="N3" s="604"/>
      <c r="O3" s="604"/>
      <c r="P3" s="604"/>
    </row>
    <row r="4" spans="1:16" s="540" customFormat="1" ht="12.75">
      <c r="A4" s="538" t="s">
        <v>724</v>
      </c>
      <c r="B4" s="541"/>
      <c r="C4" s="605" t="s">
        <v>715</v>
      </c>
      <c r="D4" s="605"/>
      <c r="E4" s="605"/>
      <c r="F4" s="605"/>
      <c r="G4" s="605"/>
      <c r="H4" s="605"/>
      <c r="I4" s="605"/>
      <c r="J4" s="605"/>
      <c r="K4" s="605"/>
      <c r="L4" s="605"/>
      <c r="M4" s="605"/>
      <c r="N4" s="605"/>
      <c r="O4" s="605"/>
      <c r="P4" s="605"/>
    </row>
    <row r="5" spans="1:16" s="540" customFormat="1" ht="12.75">
      <c r="A5" s="538" t="s">
        <v>710</v>
      </c>
      <c r="B5" s="546"/>
      <c r="C5" s="606" t="s">
        <v>717</v>
      </c>
      <c r="D5" s="606"/>
      <c r="E5" s="606"/>
      <c r="F5" s="606"/>
      <c r="G5" s="606"/>
      <c r="H5" s="606"/>
      <c r="I5" s="606"/>
      <c r="J5" s="606"/>
      <c r="K5" s="606"/>
      <c r="L5" s="606"/>
      <c r="M5" s="606"/>
      <c r="N5" s="606"/>
      <c r="O5" s="606"/>
      <c r="P5" s="606"/>
    </row>
    <row r="6" spans="1:16" s="540" customFormat="1" ht="12.75">
      <c r="A6" s="538" t="s">
        <v>711</v>
      </c>
      <c r="B6" s="541"/>
      <c r="C6" s="605" t="s">
        <v>715</v>
      </c>
      <c r="D6" s="605"/>
      <c r="E6" s="605"/>
      <c r="F6" s="605"/>
      <c r="G6" s="605"/>
      <c r="H6" s="605"/>
      <c r="I6" s="605"/>
      <c r="J6" s="605"/>
      <c r="K6" s="605"/>
      <c r="L6" s="605"/>
      <c r="M6" s="605"/>
      <c r="N6" s="605"/>
      <c r="O6" s="605"/>
      <c r="P6" s="605"/>
    </row>
    <row r="7" spans="1:16" s="544" customFormat="1" ht="12.75">
      <c r="A7" s="543" t="s">
        <v>712</v>
      </c>
      <c r="B7" s="542"/>
      <c r="C7" s="605" t="s">
        <v>809</v>
      </c>
      <c r="D7" s="605"/>
      <c r="E7" s="605"/>
      <c r="F7" s="605"/>
      <c r="G7" s="605"/>
      <c r="H7" s="605"/>
      <c r="I7" s="605"/>
      <c r="J7" s="605"/>
      <c r="K7" s="605"/>
      <c r="L7" s="605"/>
      <c r="M7" s="605"/>
      <c r="N7" s="605"/>
      <c r="O7" s="605"/>
      <c r="P7" s="605"/>
    </row>
    <row r="8" s="2" customFormat="1" ht="13.5">
      <c r="A8" s="51"/>
    </row>
    <row r="9" spans="2:3" s="2" customFormat="1" ht="12.75">
      <c r="B9" s="545" t="s">
        <v>713</v>
      </c>
      <c r="C9" s="49"/>
    </row>
    <row r="10" spans="1:16" s="2" customFormat="1" ht="12.75">
      <c r="A10" s="13"/>
      <c r="B10" s="14"/>
      <c r="C10" s="11"/>
      <c r="D10" s="12"/>
      <c r="F10" s="4"/>
      <c r="N10" s="9" t="s">
        <v>21</v>
      </c>
      <c r="O10" s="15"/>
      <c r="P10" s="2" t="s">
        <v>79</v>
      </c>
    </row>
    <row r="11" spans="1:12" s="2" customFormat="1" ht="22.5">
      <c r="A11" s="1"/>
      <c r="B11" s="67"/>
      <c r="E11" s="3"/>
      <c r="F11" s="4"/>
      <c r="H11" s="10"/>
      <c r="L11" s="5"/>
    </row>
    <row r="12" spans="1:16" s="271" customFormat="1" ht="14.25">
      <c r="A12" s="270"/>
      <c r="B12" s="260"/>
      <c r="E12" s="272"/>
      <c r="F12" s="273"/>
      <c r="L12" s="274"/>
      <c r="P12" s="275"/>
    </row>
    <row r="13" spans="1:16" s="567" customFormat="1" ht="27.75" customHeight="1">
      <c r="A13" s="635" t="s">
        <v>8</v>
      </c>
      <c r="B13" s="638" t="s">
        <v>22</v>
      </c>
      <c r="C13" s="566"/>
      <c r="D13" s="641" t="s">
        <v>23</v>
      </c>
      <c r="E13" s="642"/>
      <c r="F13" s="642"/>
      <c r="G13" s="642"/>
      <c r="H13" s="642"/>
      <c r="I13" s="642"/>
      <c r="J13" s="642"/>
      <c r="K13" s="643"/>
      <c r="L13" s="641" t="s">
        <v>24</v>
      </c>
      <c r="M13" s="642"/>
      <c r="N13" s="642"/>
      <c r="O13" s="642"/>
      <c r="P13" s="643"/>
    </row>
    <row r="14" spans="1:16" s="567" customFormat="1" ht="27.75" customHeight="1">
      <c r="A14" s="636"/>
      <c r="B14" s="639"/>
      <c r="C14" s="568" t="s">
        <v>25</v>
      </c>
      <c r="D14" s="644" t="s">
        <v>26</v>
      </c>
      <c r="E14" s="631" t="s">
        <v>27</v>
      </c>
      <c r="F14" s="631" t="s">
        <v>28</v>
      </c>
      <c r="G14" s="631" t="s">
        <v>138</v>
      </c>
      <c r="H14" s="631" t="s">
        <v>75</v>
      </c>
      <c r="I14" s="631" t="s">
        <v>136</v>
      </c>
      <c r="J14" s="631" t="s">
        <v>76</v>
      </c>
      <c r="K14" s="646" t="s">
        <v>77</v>
      </c>
      <c r="L14" s="631" t="s">
        <v>29</v>
      </c>
      <c r="M14" s="631" t="s">
        <v>75</v>
      </c>
      <c r="N14" s="631" t="s">
        <v>136</v>
      </c>
      <c r="O14" s="631" t="s">
        <v>76</v>
      </c>
      <c r="P14" s="633" t="s">
        <v>78</v>
      </c>
    </row>
    <row r="15" spans="1:16" s="567" customFormat="1" ht="27.75" customHeight="1">
      <c r="A15" s="637"/>
      <c r="B15" s="640"/>
      <c r="C15" s="569"/>
      <c r="D15" s="645"/>
      <c r="E15" s="632"/>
      <c r="F15" s="632"/>
      <c r="G15" s="632"/>
      <c r="H15" s="632"/>
      <c r="I15" s="632"/>
      <c r="J15" s="632"/>
      <c r="K15" s="647"/>
      <c r="L15" s="632"/>
      <c r="M15" s="632"/>
      <c r="N15" s="632"/>
      <c r="O15" s="632"/>
      <c r="P15" s="634"/>
    </row>
    <row r="16" spans="1:16" s="282" customFormat="1" ht="8.25">
      <c r="A16" s="276">
        <v>1</v>
      </c>
      <c r="B16" s="277">
        <v>2</v>
      </c>
      <c r="C16" s="278">
        <v>3</v>
      </c>
      <c r="D16" s="278">
        <v>4</v>
      </c>
      <c r="E16" s="278">
        <v>5</v>
      </c>
      <c r="F16" s="278">
        <v>6</v>
      </c>
      <c r="G16" s="279">
        <v>7</v>
      </c>
      <c r="H16" s="278">
        <v>8</v>
      </c>
      <c r="I16" s="278">
        <v>9</v>
      </c>
      <c r="J16" s="278">
        <v>10</v>
      </c>
      <c r="K16" s="280">
        <v>11</v>
      </c>
      <c r="L16" s="278">
        <v>12</v>
      </c>
      <c r="M16" s="278">
        <v>13</v>
      </c>
      <c r="N16" s="278">
        <v>14</v>
      </c>
      <c r="O16" s="278">
        <v>15</v>
      </c>
      <c r="P16" s="281">
        <v>16</v>
      </c>
    </row>
    <row r="17" spans="1:16" s="293" customFormat="1" ht="12.75">
      <c r="A17" s="235"/>
      <c r="B17" s="283"/>
      <c r="C17" s="251" t="s">
        <v>30</v>
      </c>
      <c r="D17" s="285"/>
      <c r="E17" s="331"/>
      <c r="F17" s="285"/>
      <c r="G17" s="235"/>
      <c r="H17" s="285"/>
      <c r="I17" s="288"/>
      <c r="J17" s="288"/>
      <c r="K17" s="287"/>
      <c r="L17" s="290"/>
      <c r="M17" s="291"/>
      <c r="N17" s="291"/>
      <c r="O17" s="291"/>
      <c r="P17" s="291"/>
    </row>
    <row r="18" spans="1:16" s="380" customFormat="1" ht="26.25">
      <c r="A18" s="354">
        <v>1</v>
      </c>
      <c r="B18" s="355" t="s">
        <v>9</v>
      </c>
      <c r="C18" s="383" t="s">
        <v>106</v>
      </c>
      <c r="D18" s="331" t="s">
        <v>4</v>
      </c>
      <c r="E18" s="433">
        <v>1</v>
      </c>
      <c r="F18" s="307"/>
      <c r="G18" s="307"/>
      <c r="H18" s="317"/>
      <c r="I18" s="317"/>
      <c r="J18" s="317"/>
      <c r="K18" s="378"/>
      <c r="L18" s="347"/>
      <c r="M18" s="348"/>
      <c r="N18" s="348"/>
      <c r="O18" s="348"/>
      <c r="P18" s="349"/>
    </row>
    <row r="19" spans="1:16" s="293" customFormat="1" ht="12.75">
      <c r="A19" s="232">
        <v>2</v>
      </c>
      <c r="B19" s="294" t="s">
        <v>9</v>
      </c>
      <c r="C19" s="383" t="s">
        <v>189</v>
      </c>
      <c r="D19" s="331" t="s">
        <v>31</v>
      </c>
      <c r="E19" s="301">
        <v>282</v>
      </c>
      <c r="F19" s="307"/>
      <c r="G19" s="235"/>
      <c r="H19" s="288"/>
      <c r="I19" s="288"/>
      <c r="J19" s="288"/>
      <c r="K19" s="297"/>
      <c r="L19" s="236"/>
      <c r="M19" s="237"/>
      <c r="N19" s="237"/>
      <c r="O19" s="237"/>
      <c r="P19" s="298"/>
    </row>
    <row r="20" spans="1:16" s="293" customFormat="1" ht="26.25">
      <c r="A20" s="232">
        <v>3</v>
      </c>
      <c r="B20" s="294" t="s">
        <v>9</v>
      </c>
      <c r="C20" s="383" t="s">
        <v>190</v>
      </c>
      <c r="D20" s="331" t="s">
        <v>80</v>
      </c>
      <c r="E20" s="433">
        <v>20</v>
      </c>
      <c r="F20" s="307"/>
      <c r="G20" s="235"/>
      <c r="H20" s="288"/>
      <c r="I20" s="288"/>
      <c r="J20" s="288"/>
      <c r="K20" s="297"/>
      <c r="L20" s="236"/>
      <c r="M20" s="237"/>
      <c r="N20" s="237"/>
      <c r="O20" s="237"/>
      <c r="P20" s="298"/>
    </row>
    <row r="21" spans="1:16" s="293" customFormat="1" ht="15">
      <c r="A21" s="232">
        <v>4</v>
      </c>
      <c r="B21" s="294" t="s">
        <v>9</v>
      </c>
      <c r="C21" s="383" t="s">
        <v>174</v>
      </c>
      <c r="D21" s="331" t="s">
        <v>184</v>
      </c>
      <c r="E21" s="301">
        <v>1348.1</v>
      </c>
      <c r="F21" s="307"/>
      <c r="G21" s="235"/>
      <c r="H21" s="288"/>
      <c r="I21" s="288"/>
      <c r="J21" s="288"/>
      <c r="K21" s="297"/>
      <c r="L21" s="236"/>
      <c r="M21" s="237"/>
      <c r="N21" s="237"/>
      <c r="O21" s="237"/>
      <c r="P21" s="298"/>
    </row>
    <row r="22" spans="1:16" s="293" customFormat="1" ht="15">
      <c r="A22" s="232">
        <v>5</v>
      </c>
      <c r="B22" s="294" t="s">
        <v>9</v>
      </c>
      <c r="C22" s="383" t="s">
        <v>511</v>
      </c>
      <c r="D22" s="331" t="s">
        <v>184</v>
      </c>
      <c r="E22" s="301">
        <v>1348.1</v>
      </c>
      <c r="F22" s="307"/>
      <c r="G22" s="235"/>
      <c r="H22" s="288"/>
      <c r="I22" s="288"/>
      <c r="J22" s="288"/>
      <c r="K22" s="297"/>
      <c r="L22" s="236"/>
      <c r="M22" s="237"/>
      <c r="N22" s="237"/>
      <c r="O22" s="237"/>
      <c r="P22" s="298"/>
    </row>
    <row r="23" spans="1:16" s="293" customFormat="1" ht="26.25">
      <c r="A23" s="232">
        <v>6</v>
      </c>
      <c r="B23" s="294" t="s">
        <v>9</v>
      </c>
      <c r="C23" s="383" t="s">
        <v>512</v>
      </c>
      <c r="D23" s="331" t="s">
        <v>184</v>
      </c>
      <c r="E23" s="301">
        <v>1569.4</v>
      </c>
      <c r="F23" s="307"/>
      <c r="G23" s="235"/>
      <c r="H23" s="288"/>
      <c r="I23" s="288"/>
      <c r="J23" s="288"/>
      <c r="K23" s="297"/>
      <c r="L23" s="236"/>
      <c r="M23" s="237"/>
      <c r="N23" s="237"/>
      <c r="O23" s="237"/>
      <c r="P23" s="298"/>
    </row>
    <row r="24" spans="1:16" s="293" customFormat="1" ht="15">
      <c r="A24" s="232">
        <v>7</v>
      </c>
      <c r="B24" s="294" t="s">
        <v>9</v>
      </c>
      <c r="C24" s="383" t="s">
        <v>65</v>
      </c>
      <c r="D24" s="331" t="s">
        <v>181</v>
      </c>
      <c r="E24" s="304">
        <v>479.6</v>
      </c>
      <c r="F24" s="304"/>
      <c r="G24" s="235"/>
      <c r="H24" s="303"/>
      <c r="I24" s="288"/>
      <c r="J24" s="288"/>
      <c r="K24" s="297"/>
      <c r="L24" s="236"/>
      <c r="M24" s="237"/>
      <c r="N24" s="237"/>
      <c r="O24" s="237"/>
      <c r="P24" s="298"/>
    </row>
    <row r="25" spans="1:16" s="293" customFormat="1" ht="15">
      <c r="A25" s="232">
        <v>8</v>
      </c>
      <c r="B25" s="294" t="s">
        <v>9</v>
      </c>
      <c r="C25" s="383" t="s">
        <v>182</v>
      </c>
      <c r="D25" s="331" t="s">
        <v>80</v>
      </c>
      <c r="E25" s="451">
        <v>69</v>
      </c>
      <c r="F25" s="385"/>
      <c r="G25" s="235"/>
      <c r="H25" s="303"/>
      <c r="I25" s="288"/>
      <c r="J25" s="288"/>
      <c r="K25" s="297"/>
      <c r="L25" s="236"/>
      <c r="M25" s="237"/>
      <c r="N25" s="237"/>
      <c r="O25" s="237"/>
      <c r="P25" s="298"/>
    </row>
    <row r="26" spans="1:16" s="293" customFormat="1" ht="26.25">
      <c r="A26" s="232">
        <v>9</v>
      </c>
      <c r="B26" s="294" t="s">
        <v>9</v>
      </c>
      <c r="C26" s="225" t="s">
        <v>811</v>
      </c>
      <c r="D26" s="331" t="s">
        <v>184</v>
      </c>
      <c r="E26" s="301">
        <v>269.6</v>
      </c>
      <c r="F26" s="307"/>
      <c r="G26" s="235"/>
      <c r="H26" s="288"/>
      <c r="I26" s="288"/>
      <c r="J26" s="288"/>
      <c r="K26" s="297"/>
      <c r="L26" s="236"/>
      <c r="M26" s="237"/>
      <c r="N26" s="237"/>
      <c r="O26" s="237"/>
      <c r="P26" s="298"/>
    </row>
    <row r="27" spans="1:16" s="293" customFormat="1" ht="26.25" outlineLevel="1">
      <c r="A27" s="232"/>
      <c r="B27" s="294"/>
      <c r="C27" s="495" t="s">
        <v>514</v>
      </c>
      <c r="D27" s="331" t="s">
        <v>32</v>
      </c>
      <c r="E27" s="499">
        <v>898.7</v>
      </c>
      <c r="F27" s="385"/>
      <c r="G27" s="235"/>
      <c r="H27" s="288"/>
      <c r="I27" s="288"/>
      <c r="J27" s="288"/>
      <c r="K27" s="316"/>
      <c r="L27" s="334"/>
      <c r="M27" s="318"/>
      <c r="N27" s="318"/>
      <c r="O27" s="318"/>
      <c r="P27" s="335"/>
    </row>
    <row r="28" spans="1:16" s="293" customFormat="1" ht="52.5">
      <c r="A28" s="232">
        <v>10</v>
      </c>
      <c r="B28" s="294" t="s">
        <v>9</v>
      </c>
      <c r="C28" s="225" t="s">
        <v>814</v>
      </c>
      <c r="D28" s="331" t="s">
        <v>184</v>
      </c>
      <c r="E28" s="301">
        <v>539.2</v>
      </c>
      <c r="F28" s="307"/>
      <c r="G28" s="235"/>
      <c r="H28" s="288"/>
      <c r="I28" s="288"/>
      <c r="J28" s="288"/>
      <c r="K28" s="297"/>
      <c r="L28" s="236"/>
      <c r="M28" s="237"/>
      <c r="N28" s="237"/>
      <c r="O28" s="237"/>
      <c r="P28" s="298"/>
    </row>
    <row r="29" spans="1:16" s="293" customFormat="1" ht="26.25" outlineLevel="1">
      <c r="A29" s="232"/>
      <c r="B29" s="294"/>
      <c r="C29" s="495" t="s">
        <v>513</v>
      </c>
      <c r="D29" s="331" t="s">
        <v>32</v>
      </c>
      <c r="E29" s="499">
        <v>4852.8</v>
      </c>
      <c r="F29" s="385"/>
      <c r="G29" s="235">
        <v>0</v>
      </c>
      <c r="H29" s="288">
        <f>ROUND(F29*G29,2)</f>
        <v>0</v>
      </c>
      <c r="I29" s="288"/>
      <c r="J29" s="288">
        <v>0</v>
      </c>
      <c r="K29" s="316">
        <f>ROUND(SUM(J29+H29+I29),2)</f>
        <v>0</v>
      </c>
      <c r="L29" s="334">
        <f>ROUND(F29*$E29,1)</f>
        <v>0</v>
      </c>
      <c r="M29" s="318">
        <f>ROUND(E29*H29,2)</f>
        <v>0</v>
      </c>
      <c r="N29" s="318">
        <f>ROUND(I29*E29,2)</f>
        <v>0</v>
      </c>
      <c r="O29" s="318">
        <f>ROUND(J29*E29,2)</f>
        <v>0</v>
      </c>
      <c r="P29" s="335">
        <f>ROUND(M29+N29+O29,2)</f>
        <v>0</v>
      </c>
    </row>
    <row r="30" spans="1:16" s="293" customFormat="1" ht="12.75">
      <c r="A30" s="232"/>
      <c r="B30" s="336"/>
      <c r="C30" s="337" t="s">
        <v>63</v>
      </c>
      <c r="D30" s="475"/>
      <c r="E30" s="331"/>
      <c r="F30" s="287"/>
      <c r="G30" s="287"/>
      <c r="H30" s="287"/>
      <c r="I30" s="288">
        <v>0</v>
      </c>
      <c r="J30" s="287"/>
      <c r="K30" s="287"/>
      <c r="L30" s="338">
        <f>SUM(L18:L29)</f>
        <v>0</v>
      </c>
      <c r="M30" s="248">
        <f>SUM(M18:M29)</f>
        <v>0</v>
      </c>
      <c r="N30" s="248">
        <f>SUM(N18:N29)</f>
        <v>0</v>
      </c>
      <c r="O30" s="248">
        <f>SUM(O18:O29)</f>
        <v>0</v>
      </c>
      <c r="P30" s="248">
        <f>SUM(P18:P29)</f>
        <v>0</v>
      </c>
    </row>
    <row r="31" spans="1:16" s="292" customFormat="1" ht="12.75">
      <c r="A31" s="500"/>
      <c r="B31" s="501"/>
      <c r="C31" s="284" t="s">
        <v>521</v>
      </c>
      <c r="D31" s="497" t="s">
        <v>496</v>
      </c>
      <c r="E31" s="498">
        <v>1198.8</v>
      </c>
      <c r="F31" s="502"/>
      <c r="G31" s="502"/>
      <c r="H31" s="502"/>
      <c r="I31" s="288">
        <v>0</v>
      </c>
      <c r="J31" s="502"/>
      <c r="K31" s="502"/>
      <c r="L31" s="396"/>
      <c r="M31" s="397"/>
      <c r="N31" s="397"/>
      <c r="O31" s="397"/>
      <c r="P31" s="397"/>
    </row>
    <row r="32" spans="1:16" s="293" customFormat="1" ht="15">
      <c r="A32" s="232">
        <v>11</v>
      </c>
      <c r="B32" s="294" t="s">
        <v>9</v>
      </c>
      <c r="C32" s="503" t="s">
        <v>515</v>
      </c>
      <c r="D32" s="331" t="s">
        <v>184</v>
      </c>
      <c r="E32" s="483">
        <v>1198.8</v>
      </c>
      <c r="F32" s="302"/>
      <c r="G32" s="235"/>
      <c r="H32" s="288"/>
      <c r="I32" s="288"/>
      <c r="J32" s="288"/>
      <c r="K32" s="316"/>
      <c r="L32" s="334"/>
      <c r="M32" s="318"/>
      <c r="N32" s="318"/>
      <c r="O32" s="318"/>
      <c r="P32" s="335"/>
    </row>
    <row r="33" spans="1:16" s="293" customFormat="1" ht="15" outlineLevel="1">
      <c r="A33" s="232"/>
      <c r="B33" s="376"/>
      <c r="C33" s="495" t="s">
        <v>516</v>
      </c>
      <c r="D33" s="331" t="s">
        <v>184</v>
      </c>
      <c r="E33" s="499">
        <v>1438.6</v>
      </c>
      <c r="F33" s="234"/>
      <c r="G33" s="235"/>
      <c r="H33" s="288"/>
      <c r="I33" s="288"/>
      <c r="J33" s="288"/>
      <c r="K33" s="316"/>
      <c r="L33" s="334"/>
      <c r="M33" s="318"/>
      <c r="N33" s="318"/>
      <c r="O33" s="318"/>
      <c r="P33" s="335"/>
    </row>
    <row r="34" spans="1:16" s="293" customFormat="1" ht="39">
      <c r="A34" s="232">
        <v>12</v>
      </c>
      <c r="B34" s="294" t="s">
        <v>9</v>
      </c>
      <c r="C34" s="300" t="s">
        <v>518</v>
      </c>
      <c r="D34" s="331" t="s">
        <v>184</v>
      </c>
      <c r="E34" s="301">
        <v>1198.8</v>
      </c>
      <c r="F34" s="235"/>
      <c r="G34" s="235"/>
      <c r="H34" s="288"/>
      <c r="I34" s="288"/>
      <c r="J34" s="288"/>
      <c r="K34" s="297"/>
      <c r="L34" s="236"/>
      <c r="M34" s="237"/>
      <c r="N34" s="237"/>
      <c r="O34" s="237"/>
      <c r="P34" s="298"/>
    </row>
    <row r="35" spans="1:16" s="293" customFormat="1" ht="15" outlineLevel="1">
      <c r="A35" s="232"/>
      <c r="B35" s="376"/>
      <c r="C35" s="495" t="s">
        <v>517</v>
      </c>
      <c r="D35" s="331" t="s">
        <v>525</v>
      </c>
      <c r="E35" s="499">
        <v>179.8</v>
      </c>
      <c r="F35" s="234"/>
      <c r="G35" s="235"/>
      <c r="H35" s="288"/>
      <c r="I35" s="288"/>
      <c r="J35" s="288"/>
      <c r="K35" s="316"/>
      <c r="L35" s="334"/>
      <c r="M35" s="318"/>
      <c r="N35" s="318"/>
      <c r="O35" s="318"/>
      <c r="P35" s="335"/>
    </row>
    <row r="36" spans="1:16" s="293" customFormat="1" ht="39">
      <c r="A36" s="232">
        <v>13</v>
      </c>
      <c r="B36" s="294" t="s">
        <v>9</v>
      </c>
      <c r="C36" s="300" t="s">
        <v>519</v>
      </c>
      <c r="D36" s="331" t="s">
        <v>184</v>
      </c>
      <c r="E36" s="301">
        <v>1198.8</v>
      </c>
      <c r="F36" s="235"/>
      <c r="G36" s="235"/>
      <c r="H36" s="288"/>
      <c r="I36" s="288"/>
      <c r="J36" s="288"/>
      <c r="K36" s="297"/>
      <c r="L36" s="236"/>
      <c r="M36" s="237"/>
      <c r="N36" s="237"/>
      <c r="O36" s="237"/>
      <c r="P36" s="298"/>
    </row>
    <row r="37" spans="1:16" s="293" customFormat="1" ht="39">
      <c r="A37" s="232">
        <v>14</v>
      </c>
      <c r="B37" s="294" t="s">
        <v>9</v>
      </c>
      <c r="C37" s="300" t="s">
        <v>520</v>
      </c>
      <c r="D37" s="331" t="s">
        <v>184</v>
      </c>
      <c r="E37" s="301">
        <v>1198.8</v>
      </c>
      <c r="F37" s="235"/>
      <c r="G37" s="235"/>
      <c r="H37" s="288"/>
      <c r="I37" s="288"/>
      <c r="J37" s="288"/>
      <c r="K37" s="297"/>
      <c r="L37" s="236"/>
      <c r="M37" s="237"/>
      <c r="N37" s="237"/>
      <c r="O37" s="237"/>
      <c r="P37" s="298"/>
    </row>
    <row r="38" spans="1:16" s="293" customFormat="1" ht="39">
      <c r="A38" s="232">
        <v>15</v>
      </c>
      <c r="B38" s="294" t="s">
        <v>9</v>
      </c>
      <c r="C38" s="300" t="s">
        <v>651</v>
      </c>
      <c r="D38" s="331" t="s">
        <v>184</v>
      </c>
      <c r="E38" s="301">
        <v>1436.9</v>
      </c>
      <c r="F38" s="235"/>
      <c r="G38" s="235"/>
      <c r="H38" s="288"/>
      <c r="I38" s="288"/>
      <c r="J38" s="288"/>
      <c r="K38" s="297"/>
      <c r="L38" s="236"/>
      <c r="M38" s="237"/>
      <c r="N38" s="237"/>
      <c r="O38" s="237"/>
      <c r="P38" s="298"/>
    </row>
    <row r="39" spans="1:16" s="293" customFormat="1" ht="39">
      <c r="A39" s="232">
        <v>16</v>
      </c>
      <c r="B39" s="294" t="s">
        <v>9</v>
      </c>
      <c r="C39" s="300" t="s">
        <v>667</v>
      </c>
      <c r="D39" s="331" t="s">
        <v>31</v>
      </c>
      <c r="E39" s="301">
        <v>546</v>
      </c>
      <c r="F39" s="235"/>
      <c r="G39" s="235"/>
      <c r="H39" s="288"/>
      <c r="I39" s="288"/>
      <c r="J39" s="288"/>
      <c r="K39" s="297"/>
      <c r="L39" s="236"/>
      <c r="M39" s="237"/>
      <c r="N39" s="237"/>
      <c r="O39" s="237"/>
      <c r="P39" s="298"/>
    </row>
    <row r="40" spans="1:16" s="309" customFormat="1" ht="26.25" outlineLevel="1">
      <c r="A40" s="320"/>
      <c r="B40" s="321"/>
      <c r="C40" s="289" t="s">
        <v>666</v>
      </c>
      <c r="D40" s="463" t="s">
        <v>183</v>
      </c>
      <c r="E40" s="307">
        <v>28.7</v>
      </c>
      <c r="F40" s="322"/>
      <c r="G40" s="322"/>
      <c r="H40" s="323"/>
      <c r="I40" s="324"/>
      <c r="J40" s="323"/>
      <c r="K40" s="325"/>
      <c r="L40" s="326"/>
      <c r="M40" s="327"/>
      <c r="N40" s="327"/>
      <c r="O40" s="328"/>
      <c r="P40" s="329"/>
    </row>
    <row r="41" spans="1:16" s="293" customFormat="1" ht="52.5">
      <c r="A41" s="232">
        <v>17</v>
      </c>
      <c r="B41" s="294" t="s">
        <v>9</v>
      </c>
      <c r="C41" s="503" t="s">
        <v>652</v>
      </c>
      <c r="D41" s="331" t="s">
        <v>184</v>
      </c>
      <c r="E41" s="483">
        <v>1436.9</v>
      </c>
      <c r="F41" s="302"/>
      <c r="G41" s="235"/>
      <c r="H41" s="288"/>
      <c r="I41" s="288"/>
      <c r="J41" s="288"/>
      <c r="K41" s="316"/>
      <c r="L41" s="334"/>
      <c r="M41" s="318"/>
      <c r="N41" s="318"/>
      <c r="O41" s="318"/>
      <c r="P41" s="335"/>
    </row>
    <row r="42" spans="1:16" s="293" customFormat="1" ht="15" outlineLevel="1">
      <c r="A42" s="232"/>
      <c r="B42" s="376"/>
      <c r="C42" s="495" t="s">
        <v>84</v>
      </c>
      <c r="D42" s="331" t="s">
        <v>184</v>
      </c>
      <c r="E42" s="499">
        <v>1724.28</v>
      </c>
      <c r="F42" s="234"/>
      <c r="G42" s="235"/>
      <c r="H42" s="288"/>
      <c r="I42" s="288"/>
      <c r="J42" s="288"/>
      <c r="K42" s="316"/>
      <c r="L42" s="334"/>
      <c r="M42" s="318"/>
      <c r="N42" s="318"/>
      <c r="O42" s="318"/>
      <c r="P42" s="335"/>
    </row>
    <row r="43" spans="1:16" s="293" customFormat="1" ht="15" outlineLevel="1">
      <c r="A43" s="232"/>
      <c r="B43" s="376"/>
      <c r="C43" s="495" t="s">
        <v>85</v>
      </c>
      <c r="D43" s="331" t="s">
        <v>184</v>
      </c>
      <c r="E43" s="499">
        <v>1436.9</v>
      </c>
      <c r="F43" s="234"/>
      <c r="G43" s="235"/>
      <c r="H43" s="288"/>
      <c r="I43" s="288"/>
      <c r="J43" s="288"/>
      <c r="K43" s="316"/>
      <c r="L43" s="334"/>
      <c r="M43" s="318"/>
      <c r="N43" s="318"/>
      <c r="O43" s="318"/>
      <c r="P43" s="335"/>
    </row>
    <row r="44" spans="1:16" s="159" customFormat="1" ht="39">
      <c r="A44" s="139">
        <v>18</v>
      </c>
      <c r="B44" s="154" t="s">
        <v>9</v>
      </c>
      <c r="C44" s="519" t="s">
        <v>563</v>
      </c>
      <c r="D44" s="98" t="s">
        <v>80</v>
      </c>
      <c r="E44" s="139">
        <v>6</v>
      </c>
      <c r="F44" s="104"/>
      <c r="G44" s="98"/>
      <c r="H44" s="114"/>
      <c r="I44" s="114"/>
      <c r="J44" s="114"/>
      <c r="K44" s="155"/>
      <c r="L44" s="162"/>
      <c r="M44" s="156"/>
      <c r="N44" s="156"/>
      <c r="O44" s="156"/>
      <c r="P44" s="157"/>
    </row>
    <row r="45" spans="1:16" s="293" customFormat="1" ht="12.75">
      <c r="A45" s="232"/>
      <c r="B45" s="336"/>
      <c r="C45" s="337" t="s">
        <v>522</v>
      </c>
      <c r="D45" s="475"/>
      <c r="E45" s="475"/>
      <c r="F45" s="287"/>
      <c r="G45" s="287"/>
      <c r="H45" s="287"/>
      <c r="I45" s="288">
        <v>0</v>
      </c>
      <c r="J45" s="287"/>
      <c r="K45" s="287"/>
      <c r="L45" s="338">
        <f>SUM(L32:L44)</f>
        <v>0</v>
      </c>
      <c r="M45" s="248">
        <f>SUM(M32:M44)</f>
        <v>0</v>
      </c>
      <c r="N45" s="248">
        <f>SUM(N32:N44)</f>
        <v>0</v>
      </c>
      <c r="O45" s="248">
        <f>SUM(O32:O44)</f>
        <v>0</v>
      </c>
      <c r="P45" s="248">
        <f>SUM(P32:P44)</f>
        <v>0</v>
      </c>
    </row>
    <row r="46" spans="1:16" s="292" customFormat="1" ht="12.75">
      <c r="A46" s="500"/>
      <c r="B46" s="501"/>
      <c r="C46" s="284" t="s">
        <v>538</v>
      </c>
      <c r="D46" s="497" t="s">
        <v>496</v>
      </c>
      <c r="E46" s="498">
        <v>149.3</v>
      </c>
      <c r="F46" s="502"/>
      <c r="G46" s="502"/>
      <c r="H46" s="502"/>
      <c r="I46" s="288">
        <v>0</v>
      </c>
      <c r="J46" s="502"/>
      <c r="K46" s="502"/>
      <c r="L46" s="396"/>
      <c r="M46" s="397"/>
      <c r="N46" s="397"/>
      <c r="O46" s="397"/>
      <c r="P46" s="397"/>
    </row>
    <row r="47" spans="1:16" s="293" customFormat="1" ht="15">
      <c r="A47" s="232">
        <v>19</v>
      </c>
      <c r="B47" s="294" t="s">
        <v>9</v>
      </c>
      <c r="C47" s="503" t="s">
        <v>515</v>
      </c>
      <c r="D47" s="331" t="s">
        <v>184</v>
      </c>
      <c r="E47" s="483">
        <v>149.3</v>
      </c>
      <c r="F47" s="302"/>
      <c r="G47" s="235"/>
      <c r="H47" s="288"/>
      <c r="I47" s="288"/>
      <c r="J47" s="288"/>
      <c r="K47" s="316"/>
      <c r="L47" s="334"/>
      <c r="M47" s="318"/>
      <c r="N47" s="318"/>
      <c r="O47" s="318"/>
      <c r="P47" s="335"/>
    </row>
    <row r="48" spans="1:16" s="293" customFormat="1" ht="15" outlineLevel="1">
      <c r="A48" s="232"/>
      <c r="B48" s="376"/>
      <c r="C48" s="495" t="s">
        <v>516</v>
      </c>
      <c r="D48" s="331" t="s">
        <v>184</v>
      </c>
      <c r="E48" s="499">
        <v>179.2</v>
      </c>
      <c r="F48" s="234"/>
      <c r="G48" s="235"/>
      <c r="H48" s="288"/>
      <c r="I48" s="288"/>
      <c r="J48" s="288"/>
      <c r="K48" s="316"/>
      <c r="L48" s="334"/>
      <c r="M48" s="318"/>
      <c r="N48" s="318"/>
      <c r="O48" s="318"/>
      <c r="P48" s="335"/>
    </row>
    <row r="49" spans="1:16" s="293" customFormat="1" ht="39">
      <c r="A49" s="232">
        <v>20</v>
      </c>
      <c r="B49" s="294" t="s">
        <v>9</v>
      </c>
      <c r="C49" s="300" t="s">
        <v>523</v>
      </c>
      <c r="D49" s="331" t="s">
        <v>184</v>
      </c>
      <c r="E49" s="301">
        <v>149.3</v>
      </c>
      <c r="F49" s="235"/>
      <c r="G49" s="235"/>
      <c r="H49" s="288"/>
      <c r="I49" s="288"/>
      <c r="J49" s="288"/>
      <c r="K49" s="297"/>
      <c r="L49" s="236"/>
      <c r="M49" s="237"/>
      <c r="N49" s="237"/>
      <c r="O49" s="237"/>
      <c r="P49" s="298"/>
    </row>
    <row r="50" spans="1:16" s="293" customFormat="1" ht="15" outlineLevel="1">
      <c r="A50" s="232"/>
      <c r="B50" s="376"/>
      <c r="C50" s="495" t="s">
        <v>517</v>
      </c>
      <c r="D50" s="331" t="s">
        <v>525</v>
      </c>
      <c r="E50" s="499">
        <v>14.9</v>
      </c>
      <c r="F50" s="234"/>
      <c r="G50" s="235"/>
      <c r="H50" s="288"/>
      <c r="I50" s="288"/>
      <c r="J50" s="288"/>
      <c r="K50" s="316"/>
      <c r="L50" s="334"/>
      <c r="M50" s="318"/>
      <c r="N50" s="318"/>
      <c r="O50" s="318"/>
      <c r="P50" s="335"/>
    </row>
    <row r="51" spans="1:16" s="293" customFormat="1" ht="39">
      <c r="A51" s="232">
        <v>21</v>
      </c>
      <c r="B51" s="294" t="s">
        <v>9</v>
      </c>
      <c r="C51" s="300" t="s">
        <v>524</v>
      </c>
      <c r="D51" s="331" t="s">
        <v>184</v>
      </c>
      <c r="E51" s="301">
        <v>149.3</v>
      </c>
      <c r="F51" s="235"/>
      <c r="G51" s="235"/>
      <c r="H51" s="288"/>
      <c r="I51" s="288"/>
      <c r="J51" s="288"/>
      <c r="K51" s="297"/>
      <c r="L51" s="236"/>
      <c r="M51" s="237"/>
      <c r="N51" s="237"/>
      <c r="O51" s="237"/>
      <c r="P51" s="298"/>
    </row>
    <row r="52" spans="1:16" s="293" customFormat="1" ht="26.25">
      <c r="A52" s="232">
        <v>22</v>
      </c>
      <c r="B52" s="294" t="s">
        <v>9</v>
      </c>
      <c r="C52" s="492" t="s">
        <v>653</v>
      </c>
      <c r="D52" s="331" t="s">
        <v>184</v>
      </c>
      <c r="E52" s="504">
        <v>149.3</v>
      </c>
      <c r="F52" s="302"/>
      <c r="G52" s="235"/>
      <c r="H52" s="288"/>
      <c r="I52" s="288"/>
      <c r="J52" s="288"/>
      <c r="K52" s="316"/>
      <c r="L52" s="334"/>
      <c r="M52" s="318"/>
      <c r="N52" s="318"/>
      <c r="O52" s="318"/>
      <c r="P52" s="335"/>
    </row>
    <row r="53" spans="1:16" s="293" customFormat="1" ht="26.25" outlineLevel="1">
      <c r="A53" s="232"/>
      <c r="B53" s="376"/>
      <c r="C53" s="381" t="s">
        <v>654</v>
      </c>
      <c r="D53" s="331" t="s">
        <v>184</v>
      </c>
      <c r="E53" s="505">
        <v>186.6</v>
      </c>
      <c r="F53" s="234"/>
      <c r="G53" s="235"/>
      <c r="H53" s="288"/>
      <c r="I53" s="288"/>
      <c r="J53" s="288"/>
      <c r="K53" s="316"/>
      <c r="L53" s="334"/>
      <c r="M53" s="318"/>
      <c r="N53" s="318"/>
      <c r="O53" s="318"/>
      <c r="P53" s="335"/>
    </row>
    <row r="54" spans="1:16" s="293" customFormat="1" ht="12.75" outlineLevel="1">
      <c r="A54" s="232"/>
      <c r="B54" s="376"/>
      <c r="C54" s="381" t="s">
        <v>531</v>
      </c>
      <c r="D54" s="331" t="s">
        <v>4</v>
      </c>
      <c r="E54" s="511">
        <v>1</v>
      </c>
      <c r="F54" s="234"/>
      <c r="G54" s="235"/>
      <c r="H54" s="288"/>
      <c r="I54" s="288"/>
      <c r="J54" s="288"/>
      <c r="K54" s="316"/>
      <c r="L54" s="334"/>
      <c r="M54" s="318"/>
      <c r="N54" s="318"/>
      <c r="O54" s="318"/>
      <c r="P54" s="335"/>
    </row>
    <row r="55" spans="1:16" s="293" customFormat="1" ht="15">
      <c r="A55" s="232">
        <v>23</v>
      </c>
      <c r="B55" s="294" t="s">
        <v>9</v>
      </c>
      <c r="C55" s="492" t="s">
        <v>527</v>
      </c>
      <c r="D55" s="331" t="s">
        <v>184</v>
      </c>
      <c r="E55" s="504">
        <v>149.3</v>
      </c>
      <c r="F55" s="302"/>
      <c r="G55" s="235"/>
      <c r="H55" s="288"/>
      <c r="I55" s="288"/>
      <c r="J55" s="288"/>
      <c r="K55" s="316"/>
      <c r="L55" s="334"/>
      <c r="M55" s="318"/>
      <c r="N55" s="318"/>
      <c r="O55" s="318"/>
      <c r="P55" s="335"/>
    </row>
    <row r="56" spans="1:16" s="293" customFormat="1" ht="26.25">
      <c r="A56" s="232">
        <v>24</v>
      </c>
      <c r="B56" s="294" t="s">
        <v>9</v>
      </c>
      <c r="C56" s="492" t="s">
        <v>529</v>
      </c>
      <c r="D56" s="331" t="s">
        <v>184</v>
      </c>
      <c r="E56" s="504">
        <v>149.3</v>
      </c>
      <c r="F56" s="302"/>
      <c r="G56" s="235"/>
      <c r="H56" s="288"/>
      <c r="I56" s="288"/>
      <c r="J56" s="288"/>
      <c r="K56" s="316"/>
      <c r="L56" s="334"/>
      <c r="M56" s="318"/>
      <c r="N56" s="318"/>
      <c r="O56" s="318"/>
      <c r="P56" s="335"/>
    </row>
    <row r="57" spans="1:16" s="293" customFormat="1" ht="26.25" outlineLevel="1">
      <c r="A57" s="232"/>
      <c r="B57" s="376"/>
      <c r="C57" s="381" t="s">
        <v>528</v>
      </c>
      <c r="D57" s="331" t="s">
        <v>184</v>
      </c>
      <c r="E57" s="505">
        <v>171.7</v>
      </c>
      <c r="F57" s="234"/>
      <c r="G57" s="235"/>
      <c r="H57" s="288"/>
      <c r="I57" s="288"/>
      <c r="J57" s="288"/>
      <c r="K57" s="316"/>
      <c r="L57" s="334"/>
      <c r="M57" s="318"/>
      <c r="N57" s="318"/>
      <c r="O57" s="318"/>
      <c r="P57" s="335"/>
    </row>
    <row r="58" spans="1:16" s="293" customFormat="1" ht="12.75" outlineLevel="1">
      <c r="A58" s="232"/>
      <c r="B58" s="376"/>
      <c r="C58" s="381" t="s">
        <v>531</v>
      </c>
      <c r="D58" s="331" t="s">
        <v>4</v>
      </c>
      <c r="E58" s="511">
        <v>1</v>
      </c>
      <c r="F58" s="234"/>
      <c r="G58" s="235"/>
      <c r="H58" s="288"/>
      <c r="I58" s="288"/>
      <c r="J58" s="288"/>
      <c r="K58" s="316"/>
      <c r="L58" s="334"/>
      <c r="M58" s="318"/>
      <c r="N58" s="318"/>
      <c r="O58" s="318"/>
      <c r="P58" s="335"/>
    </row>
    <row r="59" spans="1:16" s="380" customFormat="1" ht="26.25">
      <c r="A59" s="433">
        <v>25</v>
      </c>
      <c r="B59" s="446" t="s">
        <v>228</v>
      </c>
      <c r="C59" s="238" t="s">
        <v>532</v>
      </c>
      <c r="D59" s="331" t="s">
        <v>184</v>
      </c>
      <c r="E59" s="437">
        <v>149.3</v>
      </c>
      <c r="F59" s="447"/>
      <c r="G59" s="235"/>
      <c r="H59" s="303"/>
      <c r="I59" s="288"/>
      <c r="J59" s="288"/>
      <c r="K59" s="297"/>
      <c r="L59" s="236"/>
      <c r="M59" s="237"/>
      <c r="N59" s="237"/>
      <c r="O59" s="237"/>
      <c r="P59" s="298"/>
    </row>
    <row r="60" spans="1:16" s="293" customFormat="1" ht="15" outlineLevel="1">
      <c r="A60" s="232"/>
      <c r="B60" s="233"/>
      <c r="C60" s="390" t="s">
        <v>292</v>
      </c>
      <c r="D60" s="307" t="s">
        <v>185</v>
      </c>
      <c r="E60" s="391">
        <v>4.1</v>
      </c>
      <c r="F60" s="392"/>
      <c r="G60" s="235"/>
      <c r="H60" s="288"/>
      <c r="I60" s="342"/>
      <c r="J60" s="288"/>
      <c r="K60" s="343"/>
      <c r="L60" s="236"/>
      <c r="M60" s="237"/>
      <c r="N60" s="237"/>
      <c r="O60" s="237"/>
      <c r="P60" s="298"/>
    </row>
    <row r="61" spans="1:16" s="293" customFormat="1" ht="15">
      <c r="A61" s="232">
        <v>26</v>
      </c>
      <c r="B61" s="294" t="s">
        <v>9</v>
      </c>
      <c r="C61" s="492" t="s">
        <v>534</v>
      </c>
      <c r="D61" s="467" t="s">
        <v>183</v>
      </c>
      <c r="E61" s="493">
        <v>149.3</v>
      </c>
      <c r="F61" s="302"/>
      <c r="G61" s="235"/>
      <c r="H61" s="288"/>
      <c r="I61" s="288"/>
      <c r="J61" s="288"/>
      <c r="K61" s="297"/>
      <c r="L61" s="236"/>
      <c r="M61" s="237"/>
      <c r="N61" s="237"/>
      <c r="O61" s="237"/>
      <c r="P61" s="298"/>
    </row>
    <row r="62" spans="1:16" s="293" customFormat="1" ht="15" outlineLevel="1">
      <c r="A62" s="232"/>
      <c r="B62" s="233"/>
      <c r="C62" s="420" t="s">
        <v>499</v>
      </c>
      <c r="D62" s="467" t="s">
        <v>183</v>
      </c>
      <c r="E62" s="304">
        <v>164.2</v>
      </c>
      <c r="F62" s="234"/>
      <c r="G62" s="235"/>
      <c r="H62" s="288"/>
      <c r="I62" s="288"/>
      <c r="J62" s="288"/>
      <c r="K62" s="297"/>
      <c r="L62" s="236"/>
      <c r="M62" s="237"/>
      <c r="N62" s="237"/>
      <c r="O62" s="237"/>
      <c r="P62" s="298"/>
    </row>
    <row r="63" spans="1:16" s="293" customFormat="1" ht="12.75" outlineLevel="1">
      <c r="A63" s="232"/>
      <c r="B63" s="233"/>
      <c r="C63" s="381" t="s">
        <v>501</v>
      </c>
      <c r="D63" s="463" t="s">
        <v>32</v>
      </c>
      <c r="E63" s="304">
        <v>597.2</v>
      </c>
      <c r="F63" s="234"/>
      <c r="G63" s="235"/>
      <c r="H63" s="288"/>
      <c r="I63" s="288"/>
      <c r="J63" s="288"/>
      <c r="K63" s="297"/>
      <c r="L63" s="236"/>
      <c r="M63" s="237"/>
      <c r="N63" s="237"/>
      <c r="O63" s="237"/>
      <c r="P63" s="298"/>
    </row>
    <row r="64" spans="1:16" s="293" customFormat="1" ht="26.25" outlineLevel="1">
      <c r="A64" s="232"/>
      <c r="B64" s="233"/>
      <c r="C64" s="381" t="s">
        <v>502</v>
      </c>
      <c r="D64" s="463" t="s">
        <v>32</v>
      </c>
      <c r="E64" s="304">
        <v>114.8</v>
      </c>
      <c r="F64" s="234"/>
      <c r="G64" s="235"/>
      <c r="H64" s="288"/>
      <c r="I64" s="288"/>
      <c r="J64" s="288"/>
      <c r="K64" s="297"/>
      <c r="L64" s="236"/>
      <c r="M64" s="237"/>
      <c r="N64" s="237"/>
      <c r="O64" s="237"/>
      <c r="P64" s="298"/>
    </row>
    <row r="65" spans="1:16" s="309" customFormat="1" ht="39">
      <c r="A65" s="232">
        <v>27</v>
      </c>
      <c r="B65" s="294" t="s">
        <v>9</v>
      </c>
      <c r="C65" s="319" t="s">
        <v>535</v>
      </c>
      <c r="D65" s="467" t="s">
        <v>183</v>
      </c>
      <c r="E65" s="301">
        <v>13.8</v>
      </c>
      <c r="F65" s="302"/>
      <c r="G65" s="235"/>
      <c r="H65" s="288"/>
      <c r="I65" s="288"/>
      <c r="J65" s="288"/>
      <c r="K65" s="297"/>
      <c r="L65" s="308"/>
      <c r="M65" s="237"/>
      <c r="N65" s="237"/>
      <c r="O65" s="318"/>
      <c r="P65" s="298"/>
    </row>
    <row r="66" spans="1:16" s="309" customFormat="1" ht="26.25" outlineLevel="1">
      <c r="A66" s="232"/>
      <c r="B66" s="294"/>
      <c r="C66" s="289" t="s">
        <v>434</v>
      </c>
      <c r="D66" s="307" t="s">
        <v>32</v>
      </c>
      <c r="E66" s="307">
        <v>41.4</v>
      </c>
      <c r="F66" s="302"/>
      <c r="G66" s="235"/>
      <c r="H66" s="288"/>
      <c r="I66" s="317"/>
      <c r="J66" s="288"/>
      <c r="K66" s="297"/>
      <c r="L66" s="308"/>
      <c r="M66" s="237"/>
      <c r="N66" s="237"/>
      <c r="O66" s="318"/>
      <c r="P66" s="298"/>
    </row>
    <row r="67" spans="1:16" s="293" customFormat="1" ht="26.25">
      <c r="A67" s="232">
        <v>28</v>
      </c>
      <c r="B67" s="294" t="s">
        <v>9</v>
      </c>
      <c r="C67" s="492" t="s">
        <v>655</v>
      </c>
      <c r="D67" s="467" t="s">
        <v>31</v>
      </c>
      <c r="E67" s="493">
        <v>46</v>
      </c>
      <c r="F67" s="302"/>
      <c r="G67" s="235"/>
      <c r="H67" s="288"/>
      <c r="I67" s="288"/>
      <c r="J67" s="288"/>
      <c r="K67" s="297"/>
      <c r="L67" s="236"/>
      <c r="M67" s="237"/>
      <c r="N67" s="237"/>
      <c r="O67" s="237"/>
      <c r="P67" s="298"/>
    </row>
    <row r="68" spans="1:16" s="293" customFormat="1" ht="12.75" outlineLevel="1">
      <c r="A68" s="232"/>
      <c r="B68" s="233"/>
      <c r="C68" s="420" t="s">
        <v>536</v>
      </c>
      <c r="D68" s="467" t="s">
        <v>31</v>
      </c>
      <c r="E68" s="304">
        <v>101.2</v>
      </c>
      <c r="F68" s="234"/>
      <c r="G68" s="235"/>
      <c r="H68" s="288"/>
      <c r="I68" s="288"/>
      <c r="J68" s="288"/>
      <c r="K68" s="297"/>
      <c r="L68" s="236"/>
      <c r="M68" s="237"/>
      <c r="N68" s="237"/>
      <c r="O68" s="237"/>
      <c r="P68" s="298"/>
    </row>
    <row r="69" spans="1:16" s="293" customFormat="1" ht="26.25" outlineLevel="1">
      <c r="A69" s="232"/>
      <c r="B69" s="233"/>
      <c r="C69" s="420" t="s">
        <v>537</v>
      </c>
      <c r="D69" s="467" t="s">
        <v>31</v>
      </c>
      <c r="E69" s="304">
        <v>50.6</v>
      </c>
      <c r="F69" s="234"/>
      <c r="G69" s="235"/>
      <c r="H69" s="288"/>
      <c r="I69" s="288"/>
      <c r="J69" s="288"/>
      <c r="K69" s="297"/>
      <c r="L69" s="236"/>
      <c r="M69" s="237"/>
      <c r="N69" s="237"/>
      <c r="O69" s="237"/>
      <c r="P69" s="298"/>
    </row>
    <row r="70" spans="1:16" s="293" customFormat="1" ht="15" outlineLevel="1">
      <c r="A70" s="232"/>
      <c r="B70" s="233"/>
      <c r="C70" s="420" t="s">
        <v>499</v>
      </c>
      <c r="D70" s="467" t="s">
        <v>183</v>
      </c>
      <c r="E70" s="304">
        <v>10.4</v>
      </c>
      <c r="F70" s="234"/>
      <c r="G70" s="235"/>
      <c r="H70" s="288"/>
      <c r="I70" s="288"/>
      <c r="J70" s="288"/>
      <c r="K70" s="297"/>
      <c r="L70" s="236"/>
      <c r="M70" s="237"/>
      <c r="N70" s="237"/>
      <c r="O70" s="237"/>
      <c r="P70" s="298"/>
    </row>
    <row r="71" spans="1:16" s="293" customFormat="1" ht="12.75" outlineLevel="1">
      <c r="A71" s="232"/>
      <c r="B71" s="233"/>
      <c r="C71" s="381" t="s">
        <v>501</v>
      </c>
      <c r="D71" s="463" t="s">
        <v>32</v>
      </c>
      <c r="E71" s="304">
        <v>27.6</v>
      </c>
      <c r="F71" s="234"/>
      <c r="G71" s="235"/>
      <c r="H71" s="288"/>
      <c r="I71" s="288"/>
      <c r="J71" s="288"/>
      <c r="K71" s="297"/>
      <c r="L71" s="236"/>
      <c r="M71" s="237"/>
      <c r="N71" s="237"/>
      <c r="O71" s="237"/>
      <c r="P71" s="298"/>
    </row>
    <row r="72" spans="1:16" s="293" customFormat="1" ht="26.25" outlineLevel="1">
      <c r="A72" s="232"/>
      <c r="B72" s="233"/>
      <c r="C72" s="381" t="s">
        <v>502</v>
      </c>
      <c r="D72" s="463" t="s">
        <v>32</v>
      </c>
      <c r="E72" s="304">
        <v>5.3</v>
      </c>
      <c r="F72" s="234"/>
      <c r="G72" s="235"/>
      <c r="H72" s="288"/>
      <c r="I72" s="288"/>
      <c r="J72" s="288"/>
      <c r="K72" s="297"/>
      <c r="L72" s="236"/>
      <c r="M72" s="237"/>
      <c r="N72" s="237"/>
      <c r="O72" s="237"/>
      <c r="P72" s="298"/>
    </row>
    <row r="73" spans="1:16" s="293" customFormat="1" ht="26.25" outlineLevel="1">
      <c r="A73" s="232"/>
      <c r="B73" s="233"/>
      <c r="C73" s="381" t="s">
        <v>500</v>
      </c>
      <c r="D73" s="463" t="s">
        <v>80</v>
      </c>
      <c r="E73" s="451">
        <v>6</v>
      </c>
      <c r="F73" s="234"/>
      <c r="G73" s="235"/>
      <c r="H73" s="288"/>
      <c r="I73" s="288"/>
      <c r="J73" s="288"/>
      <c r="K73" s="297"/>
      <c r="L73" s="236"/>
      <c r="M73" s="237"/>
      <c r="N73" s="237"/>
      <c r="O73" s="237"/>
      <c r="P73" s="298"/>
    </row>
    <row r="74" spans="1:16" s="293" customFormat="1" ht="52.5">
      <c r="A74" s="232">
        <v>29</v>
      </c>
      <c r="B74" s="294" t="s">
        <v>9</v>
      </c>
      <c r="C74" s="521" t="s">
        <v>664</v>
      </c>
      <c r="D74" s="331" t="s">
        <v>31</v>
      </c>
      <c r="E74" s="301">
        <v>21.4</v>
      </c>
      <c r="F74" s="302"/>
      <c r="G74" s="235"/>
      <c r="H74" s="288"/>
      <c r="I74" s="317"/>
      <c r="J74" s="288"/>
      <c r="K74" s="316"/>
      <c r="L74" s="334"/>
      <c r="M74" s="318"/>
      <c r="N74" s="318"/>
      <c r="O74" s="318"/>
      <c r="P74" s="335"/>
    </row>
    <row r="75" spans="1:16" s="293" customFormat="1" ht="52.5">
      <c r="A75" s="232">
        <v>30</v>
      </c>
      <c r="B75" s="294" t="s">
        <v>9</v>
      </c>
      <c r="C75" s="521" t="s">
        <v>663</v>
      </c>
      <c r="D75" s="331" t="s">
        <v>80</v>
      </c>
      <c r="E75" s="433">
        <v>2</v>
      </c>
      <c r="F75" s="302"/>
      <c r="G75" s="235"/>
      <c r="H75" s="288"/>
      <c r="I75" s="317"/>
      <c r="J75" s="288"/>
      <c r="K75" s="316"/>
      <c r="L75" s="334"/>
      <c r="M75" s="318"/>
      <c r="N75" s="318"/>
      <c r="O75" s="318"/>
      <c r="P75" s="335"/>
    </row>
    <row r="76" spans="1:16" s="293" customFormat="1" ht="12.75">
      <c r="A76" s="232"/>
      <c r="B76" s="336"/>
      <c r="C76" s="337" t="s">
        <v>530</v>
      </c>
      <c r="D76" s="475"/>
      <c r="E76" s="475"/>
      <c r="F76" s="287"/>
      <c r="G76" s="287"/>
      <c r="H76" s="287"/>
      <c r="I76" s="288">
        <v>0</v>
      </c>
      <c r="J76" s="287"/>
      <c r="K76" s="287"/>
      <c r="L76" s="338">
        <f>SUM(L47:L75)</f>
        <v>0</v>
      </c>
      <c r="M76" s="248">
        <f>SUM(M47:M75)</f>
        <v>0</v>
      </c>
      <c r="N76" s="248">
        <f>SUM(N47:N75)</f>
        <v>0</v>
      </c>
      <c r="O76" s="248">
        <f>SUM(O47:O75)</f>
        <v>0</v>
      </c>
      <c r="P76" s="248">
        <f>SUM(P47:P75)</f>
        <v>0</v>
      </c>
    </row>
    <row r="77" spans="1:16" s="292" customFormat="1" ht="12.75">
      <c r="A77" s="500"/>
      <c r="B77" s="501"/>
      <c r="C77" s="284" t="s">
        <v>554</v>
      </c>
      <c r="D77" s="512"/>
      <c r="E77" s="512"/>
      <c r="F77" s="502"/>
      <c r="G77" s="502"/>
      <c r="H77" s="502"/>
      <c r="I77" s="288">
        <v>0</v>
      </c>
      <c r="J77" s="502"/>
      <c r="K77" s="502"/>
      <c r="L77" s="396"/>
      <c r="M77" s="397"/>
      <c r="N77" s="397"/>
      <c r="O77" s="397"/>
      <c r="P77" s="397"/>
    </row>
    <row r="78" spans="1:16" s="380" customFormat="1" ht="39">
      <c r="A78" s="232">
        <v>31</v>
      </c>
      <c r="B78" s="355" t="s">
        <v>9</v>
      </c>
      <c r="C78" s="383" t="s">
        <v>562</v>
      </c>
      <c r="D78" s="331" t="s">
        <v>181</v>
      </c>
      <c r="E78" s="304">
        <v>3.2</v>
      </c>
      <c r="F78" s="304"/>
      <c r="G78" s="307"/>
      <c r="H78" s="317"/>
      <c r="I78" s="288"/>
      <c r="J78" s="288"/>
      <c r="K78" s="378"/>
      <c r="L78" s="347"/>
      <c r="M78" s="348"/>
      <c r="N78" s="348"/>
      <c r="O78" s="348"/>
      <c r="P78" s="349"/>
    </row>
    <row r="79" spans="1:16" s="380" customFormat="1" ht="12.75" outlineLevel="1">
      <c r="A79" s="354"/>
      <c r="B79" s="384"/>
      <c r="C79" s="330" t="s">
        <v>556</v>
      </c>
      <c r="D79" s="331" t="s">
        <v>80</v>
      </c>
      <c r="E79" s="433">
        <v>1280</v>
      </c>
      <c r="F79" s="385"/>
      <c r="G79" s="307"/>
      <c r="H79" s="317"/>
      <c r="I79" s="288"/>
      <c r="J79" s="288"/>
      <c r="K79" s="378"/>
      <c r="L79" s="347"/>
      <c r="M79" s="348"/>
      <c r="N79" s="348"/>
      <c r="O79" s="348"/>
      <c r="P79" s="349"/>
    </row>
    <row r="80" spans="1:16" s="380" customFormat="1" ht="12.75" outlineLevel="1">
      <c r="A80" s="354"/>
      <c r="B80" s="384"/>
      <c r="C80" s="330" t="s">
        <v>555</v>
      </c>
      <c r="D80" s="331" t="s">
        <v>32</v>
      </c>
      <c r="E80" s="301">
        <v>327.2</v>
      </c>
      <c r="F80" s="385"/>
      <c r="G80" s="307"/>
      <c r="H80" s="317"/>
      <c r="I80" s="317"/>
      <c r="J80" s="317"/>
      <c r="K80" s="378"/>
      <c r="L80" s="347"/>
      <c r="M80" s="348"/>
      <c r="N80" s="348"/>
      <c r="O80" s="348"/>
      <c r="P80" s="349"/>
    </row>
    <row r="81" spans="1:16" s="309" customFormat="1" ht="52.5">
      <c r="A81" s="232">
        <v>32</v>
      </c>
      <c r="B81" s="294" t="s">
        <v>9</v>
      </c>
      <c r="C81" s="305" t="s">
        <v>815</v>
      </c>
      <c r="D81" s="306" t="s">
        <v>183</v>
      </c>
      <c r="E81" s="307">
        <v>8.4</v>
      </c>
      <c r="F81" s="302"/>
      <c r="G81" s="235"/>
      <c r="H81" s="288"/>
      <c r="I81" s="288"/>
      <c r="J81" s="288"/>
      <c r="K81" s="297"/>
      <c r="L81" s="308"/>
      <c r="M81" s="237"/>
      <c r="N81" s="237"/>
      <c r="O81" s="237"/>
      <c r="P81" s="298"/>
    </row>
    <row r="82" spans="1:16" s="293" customFormat="1" ht="12.75" outlineLevel="1">
      <c r="A82" s="232"/>
      <c r="B82" s="294"/>
      <c r="C82" s="287" t="s">
        <v>442</v>
      </c>
      <c r="D82" s="285" t="s">
        <v>32</v>
      </c>
      <c r="E82" s="307">
        <v>2.2</v>
      </c>
      <c r="F82" s="302"/>
      <c r="G82" s="235"/>
      <c r="H82" s="288"/>
      <c r="I82" s="288"/>
      <c r="J82" s="288"/>
      <c r="K82" s="316"/>
      <c r="L82" s="334"/>
      <c r="M82" s="318"/>
      <c r="N82" s="318"/>
      <c r="O82" s="318"/>
      <c r="P82" s="335"/>
    </row>
    <row r="83" spans="1:16" s="159" customFormat="1" ht="15" outlineLevel="1">
      <c r="A83" s="139"/>
      <c r="B83" s="154"/>
      <c r="C83" s="258" t="s">
        <v>420</v>
      </c>
      <c r="D83" s="285" t="s">
        <v>184</v>
      </c>
      <c r="E83" s="136">
        <v>9.7</v>
      </c>
      <c r="F83" s="113"/>
      <c r="G83" s="98"/>
      <c r="H83" s="114"/>
      <c r="I83" s="114"/>
      <c r="J83" s="114"/>
      <c r="K83" s="155"/>
      <c r="L83" s="162"/>
      <c r="M83" s="156"/>
      <c r="N83" s="156"/>
      <c r="O83" s="156"/>
      <c r="P83" s="157"/>
    </row>
    <row r="84" spans="1:16" s="380" customFormat="1" ht="12.75" outlineLevel="1">
      <c r="A84" s="354"/>
      <c r="B84" s="384"/>
      <c r="C84" s="420" t="s">
        <v>421</v>
      </c>
      <c r="D84" s="463" t="s">
        <v>32</v>
      </c>
      <c r="E84" s="307">
        <v>378</v>
      </c>
      <c r="F84" s="385"/>
      <c r="G84" s="307"/>
      <c r="H84" s="317"/>
      <c r="I84" s="288"/>
      <c r="J84" s="288"/>
      <c r="K84" s="155"/>
      <c r="L84" s="162"/>
      <c r="M84" s="156"/>
      <c r="N84" s="156"/>
      <c r="O84" s="156"/>
      <c r="P84" s="157"/>
    </row>
    <row r="85" spans="1:16" s="293" customFormat="1" ht="39">
      <c r="A85" s="232">
        <v>33</v>
      </c>
      <c r="B85" s="294" t="s">
        <v>9</v>
      </c>
      <c r="C85" s="333" t="s">
        <v>557</v>
      </c>
      <c r="D85" s="332" t="s">
        <v>184</v>
      </c>
      <c r="E85" s="301">
        <v>28</v>
      </c>
      <c r="F85" s="302"/>
      <c r="G85" s="235"/>
      <c r="H85" s="288"/>
      <c r="I85" s="288"/>
      <c r="J85" s="288"/>
      <c r="K85" s="297"/>
      <c r="L85" s="236"/>
      <c r="M85" s="237"/>
      <c r="N85" s="237"/>
      <c r="O85" s="237"/>
      <c r="P85" s="298"/>
    </row>
    <row r="86" spans="1:16" s="293" customFormat="1" ht="12.75" outlineLevel="1">
      <c r="A86" s="232"/>
      <c r="B86" s="233"/>
      <c r="C86" s="287" t="s">
        <v>445</v>
      </c>
      <c r="D86" s="332" t="s">
        <v>32</v>
      </c>
      <c r="E86" s="301">
        <v>112</v>
      </c>
      <c r="F86" s="234"/>
      <c r="G86" s="235"/>
      <c r="H86" s="288"/>
      <c r="I86" s="288"/>
      <c r="J86" s="288"/>
      <c r="K86" s="297"/>
      <c r="L86" s="236"/>
      <c r="M86" s="237"/>
      <c r="N86" s="237"/>
      <c r="O86" s="237"/>
      <c r="P86" s="298"/>
    </row>
    <row r="87" spans="1:16" s="293" customFormat="1" ht="15" outlineLevel="1">
      <c r="A87" s="232"/>
      <c r="B87" s="233"/>
      <c r="C87" s="287" t="s">
        <v>83</v>
      </c>
      <c r="D87" s="332" t="s">
        <v>184</v>
      </c>
      <c r="E87" s="301">
        <v>33.6</v>
      </c>
      <c r="F87" s="234"/>
      <c r="G87" s="235"/>
      <c r="H87" s="288"/>
      <c r="I87" s="288"/>
      <c r="J87" s="288"/>
      <c r="K87" s="297"/>
      <c r="L87" s="236"/>
      <c r="M87" s="237"/>
      <c r="N87" s="237"/>
      <c r="O87" s="237"/>
      <c r="P87" s="298"/>
    </row>
    <row r="88" spans="1:16" s="293" customFormat="1" ht="39">
      <c r="A88" s="354">
        <v>34</v>
      </c>
      <c r="B88" s="294" t="s">
        <v>9</v>
      </c>
      <c r="C88" s="333" t="s">
        <v>558</v>
      </c>
      <c r="D88" s="285" t="s">
        <v>184</v>
      </c>
      <c r="E88" s="301">
        <v>28</v>
      </c>
      <c r="F88" s="304"/>
      <c r="G88" s="307"/>
      <c r="H88" s="317"/>
      <c r="I88" s="288"/>
      <c r="J88" s="288"/>
      <c r="K88" s="316"/>
      <c r="L88" s="334"/>
      <c r="M88" s="318"/>
      <c r="N88" s="318"/>
      <c r="O88" s="318"/>
      <c r="P88" s="335"/>
    </row>
    <row r="89" spans="1:16" s="293" customFormat="1" ht="12.75" outlineLevel="1">
      <c r="A89" s="232"/>
      <c r="B89" s="294"/>
      <c r="C89" s="287" t="s">
        <v>440</v>
      </c>
      <c r="D89" s="285" t="s">
        <v>91</v>
      </c>
      <c r="E89" s="307">
        <v>7</v>
      </c>
      <c r="F89" s="304"/>
      <c r="G89" s="307"/>
      <c r="H89" s="317"/>
      <c r="I89" s="317"/>
      <c r="J89" s="288"/>
      <c r="K89" s="316"/>
      <c r="L89" s="334"/>
      <c r="M89" s="318"/>
      <c r="N89" s="318"/>
      <c r="O89" s="318"/>
      <c r="P89" s="335"/>
    </row>
    <row r="90" spans="1:16" s="293" customFormat="1" ht="26.25" outlineLevel="1">
      <c r="A90" s="232"/>
      <c r="B90" s="294"/>
      <c r="C90" s="287" t="s">
        <v>476</v>
      </c>
      <c r="D90" s="285" t="s">
        <v>32</v>
      </c>
      <c r="E90" s="307">
        <v>112</v>
      </c>
      <c r="F90" s="304"/>
      <c r="G90" s="307"/>
      <c r="H90" s="317"/>
      <c r="I90" s="317"/>
      <c r="J90" s="288"/>
      <c r="K90" s="316"/>
      <c r="L90" s="334"/>
      <c r="M90" s="318"/>
      <c r="N90" s="318"/>
      <c r="O90" s="318"/>
      <c r="P90" s="335"/>
    </row>
    <row r="91" spans="1:16" s="380" customFormat="1" ht="26.25">
      <c r="A91" s="354">
        <v>35</v>
      </c>
      <c r="B91" s="355" t="s">
        <v>9</v>
      </c>
      <c r="C91" s="383" t="s">
        <v>175</v>
      </c>
      <c r="D91" s="331" t="s">
        <v>80</v>
      </c>
      <c r="E91" s="433">
        <v>20</v>
      </c>
      <c r="F91" s="304"/>
      <c r="G91" s="307"/>
      <c r="H91" s="317"/>
      <c r="I91" s="317"/>
      <c r="J91" s="317"/>
      <c r="K91" s="378"/>
      <c r="L91" s="347"/>
      <c r="M91" s="348"/>
      <c r="N91" s="348"/>
      <c r="O91" s="348"/>
      <c r="P91" s="349"/>
    </row>
    <row r="92" spans="1:16" s="293" customFormat="1" ht="52.5">
      <c r="A92" s="354">
        <v>36</v>
      </c>
      <c r="B92" s="294" t="s">
        <v>9</v>
      </c>
      <c r="C92" s="300" t="s">
        <v>662</v>
      </c>
      <c r="D92" s="285" t="s">
        <v>4</v>
      </c>
      <c r="E92" s="513">
        <v>20</v>
      </c>
      <c r="F92" s="302"/>
      <c r="G92" s="235"/>
      <c r="H92" s="288"/>
      <c r="I92" s="288"/>
      <c r="J92" s="288"/>
      <c r="K92" s="506"/>
      <c r="L92" s="507"/>
      <c r="M92" s="508"/>
      <c r="N92" s="508"/>
      <c r="O92" s="508"/>
      <c r="P92" s="509"/>
    </row>
    <row r="93" spans="1:16" s="293" customFormat="1" ht="15" outlineLevel="1">
      <c r="A93" s="232"/>
      <c r="B93" s="233"/>
      <c r="C93" s="494" t="s">
        <v>177</v>
      </c>
      <c r="D93" s="467" t="s">
        <v>183</v>
      </c>
      <c r="E93" s="470">
        <v>54</v>
      </c>
      <c r="F93" s="234"/>
      <c r="G93" s="235"/>
      <c r="H93" s="288"/>
      <c r="I93" s="288"/>
      <c r="J93" s="288"/>
      <c r="K93" s="297"/>
      <c r="L93" s="236"/>
      <c r="M93" s="237"/>
      <c r="N93" s="237"/>
      <c r="O93" s="237"/>
      <c r="P93" s="298"/>
    </row>
    <row r="94" spans="1:16" s="293" customFormat="1" ht="12.75" outlineLevel="1">
      <c r="A94" s="232"/>
      <c r="B94" s="376"/>
      <c r="C94" s="340" t="s">
        <v>176</v>
      </c>
      <c r="D94" s="307" t="s">
        <v>4</v>
      </c>
      <c r="E94" s="451">
        <v>1</v>
      </c>
      <c r="F94" s="234"/>
      <c r="G94" s="235"/>
      <c r="H94" s="288"/>
      <c r="I94" s="288"/>
      <c r="J94" s="288"/>
      <c r="K94" s="506"/>
      <c r="L94" s="507"/>
      <c r="M94" s="508"/>
      <c r="N94" s="508"/>
      <c r="O94" s="508"/>
      <c r="P94" s="509"/>
    </row>
    <row r="95" spans="1:16" s="293" customFormat="1" ht="26.25">
      <c r="A95" s="232">
        <v>37</v>
      </c>
      <c r="B95" s="294" t="s">
        <v>9</v>
      </c>
      <c r="C95" s="305" t="s">
        <v>178</v>
      </c>
      <c r="D95" s="331" t="s">
        <v>31</v>
      </c>
      <c r="E95" s="304">
        <v>140</v>
      </c>
      <c r="F95" s="302"/>
      <c r="G95" s="235"/>
      <c r="H95" s="288"/>
      <c r="I95" s="288"/>
      <c r="J95" s="288"/>
      <c r="K95" s="297"/>
      <c r="L95" s="236"/>
      <c r="M95" s="237"/>
      <c r="N95" s="237"/>
      <c r="O95" s="237"/>
      <c r="P95" s="298"/>
    </row>
    <row r="96" spans="1:16" s="293" customFormat="1" ht="26.25" outlineLevel="1">
      <c r="A96" s="232"/>
      <c r="B96" s="233"/>
      <c r="C96" s="375" t="s">
        <v>561</v>
      </c>
      <c r="D96" s="331" t="s">
        <v>31</v>
      </c>
      <c r="E96" s="301">
        <v>147</v>
      </c>
      <c r="F96" s="234"/>
      <c r="G96" s="235"/>
      <c r="H96" s="288"/>
      <c r="I96" s="288"/>
      <c r="J96" s="288"/>
      <c r="K96" s="297"/>
      <c r="L96" s="236"/>
      <c r="M96" s="237"/>
      <c r="N96" s="237"/>
      <c r="O96" s="237"/>
      <c r="P96" s="298"/>
    </row>
    <row r="97" spans="1:16" s="293" customFormat="1" ht="12.75" outlineLevel="1">
      <c r="A97" s="232"/>
      <c r="B97" s="233"/>
      <c r="C97" s="494" t="s">
        <v>98</v>
      </c>
      <c r="D97" s="467" t="s">
        <v>4</v>
      </c>
      <c r="E97" s="468">
        <v>1</v>
      </c>
      <c r="F97" s="234"/>
      <c r="G97" s="235">
        <v>0</v>
      </c>
      <c r="H97" s="288">
        <f>ROUND(F97*G97,2)</f>
        <v>0</v>
      </c>
      <c r="I97" s="288"/>
      <c r="J97" s="288">
        <v>0</v>
      </c>
      <c r="K97" s="297">
        <f>ROUND(SUM(J97+H97+I97),2)</f>
        <v>0</v>
      </c>
      <c r="L97" s="236">
        <f>ROUND(F97*$E97,1)</f>
        <v>0</v>
      </c>
      <c r="M97" s="237">
        <f>ROUND(E97*H97,2)</f>
        <v>0</v>
      </c>
      <c r="N97" s="237">
        <f>ROUND(I97*E97,2)</f>
        <v>0</v>
      </c>
      <c r="O97" s="237">
        <f>ROUND(J97*E97,2)</f>
        <v>0</v>
      </c>
      <c r="P97" s="298">
        <f>ROUND(M97+N97+O97,2)</f>
        <v>0</v>
      </c>
    </row>
    <row r="98" spans="1:16" s="293" customFormat="1" ht="12.75">
      <c r="A98" s="354">
        <v>38</v>
      </c>
      <c r="B98" s="294" t="s">
        <v>9</v>
      </c>
      <c r="C98" s="300" t="s">
        <v>665</v>
      </c>
      <c r="D98" s="285" t="s">
        <v>4</v>
      </c>
      <c r="E98" s="513">
        <v>24</v>
      </c>
      <c r="F98" s="302"/>
      <c r="G98" s="235"/>
      <c r="H98" s="288"/>
      <c r="I98" s="288"/>
      <c r="J98" s="288"/>
      <c r="K98" s="506"/>
      <c r="L98" s="507"/>
      <c r="M98" s="508"/>
      <c r="N98" s="508"/>
      <c r="O98" s="508"/>
      <c r="P98" s="509"/>
    </row>
    <row r="99" spans="1:16" s="293" customFormat="1" ht="12.75">
      <c r="A99" s="232"/>
      <c r="B99" s="336"/>
      <c r="C99" s="337" t="s">
        <v>179</v>
      </c>
      <c r="D99" s="475"/>
      <c r="E99" s="475"/>
      <c r="F99" s="287"/>
      <c r="G99" s="287"/>
      <c r="H99" s="287"/>
      <c r="I99" s="288">
        <v>0</v>
      </c>
      <c r="J99" s="287"/>
      <c r="K99" s="287"/>
      <c r="L99" s="338">
        <f>SUM(L78:L98)</f>
        <v>0</v>
      </c>
      <c r="M99" s="248">
        <f>SUM(M78:M98)</f>
        <v>0</v>
      </c>
      <c r="N99" s="248">
        <f>SUM(N78:N98)</f>
        <v>0</v>
      </c>
      <c r="O99" s="248">
        <f>SUM(O78:O98)</f>
        <v>0</v>
      </c>
      <c r="P99" s="248">
        <f>SUM(P78:P98)</f>
        <v>0</v>
      </c>
    </row>
    <row r="100" spans="1:16" s="292" customFormat="1" ht="26.25">
      <c r="A100" s="500"/>
      <c r="B100" s="501"/>
      <c r="C100" s="251" t="s">
        <v>659</v>
      </c>
      <c r="D100" s="497" t="s">
        <v>31</v>
      </c>
      <c r="E100" s="498">
        <v>282</v>
      </c>
      <c r="F100" s="502"/>
      <c r="G100" s="502"/>
      <c r="H100" s="502"/>
      <c r="I100" s="288">
        <v>0</v>
      </c>
      <c r="J100" s="502"/>
      <c r="K100" s="502"/>
      <c r="L100" s="396"/>
      <c r="M100" s="397"/>
      <c r="N100" s="397"/>
      <c r="O100" s="397"/>
      <c r="P100" s="397"/>
    </row>
    <row r="101" spans="1:16" s="380" customFormat="1" ht="52.5">
      <c r="A101" s="232">
        <v>39</v>
      </c>
      <c r="B101" s="355" t="s">
        <v>9</v>
      </c>
      <c r="C101" s="383" t="s">
        <v>656</v>
      </c>
      <c r="D101" s="331" t="s">
        <v>181</v>
      </c>
      <c r="E101" s="304">
        <v>13.1</v>
      </c>
      <c r="F101" s="304"/>
      <c r="G101" s="307"/>
      <c r="H101" s="317"/>
      <c r="I101" s="288"/>
      <c r="J101" s="288"/>
      <c r="K101" s="378"/>
      <c r="L101" s="347"/>
      <c r="M101" s="348"/>
      <c r="N101" s="348"/>
      <c r="O101" s="348"/>
      <c r="P101" s="349"/>
    </row>
    <row r="102" spans="1:16" s="380" customFormat="1" ht="26.25" outlineLevel="1">
      <c r="A102" s="354"/>
      <c r="B102" s="384"/>
      <c r="C102" s="330" t="s">
        <v>657</v>
      </c>
      <c r="D102" s="331" t="s">
        <v>181</v>
      </c>
      <c r="E102" s="301">
        <v>14.4</v>
      </c>
      <c r="F102" s="385"/>
      <c r="G102" s="307"/>
      <c r="H102" s="317"/>
      <c r="I102" s="288"/>
      <c r="J102" s="288"/>
      <c r="K102" s="378"/>
      <c r="L102" s="347"/>
      <c r="M102" s="348"/>
      <c r="N102" s="348"/>
      <c r="O102" s="348"/>
      <c r="P102" s="349"/>
    </row>
    <row r="103" spans="1:16" s="380" customFormat="1" ht="12.75" outlineLevel="1">
      <c r="A103" s="354"/>
      <c r="B103" s="384"/>
      <c r="C103" s="330" t="s">
        <v>456</v>
      </c>
      <c r="D103" s="331" t="s">
        <v>32</v>
      </c>
      <c r="E103" s="301">
        <v>7312</v>
      </c>
      <c r="F103" s="385"/>
      <c r="G103" s="307"/>
      <c r="H103" s="317"/>
      <c r="I103" s="317"/>
      <c r="J103" s="317"/>
      <c r="K103" s="378"/>
      <c r="L103" s="347"/>
      <c r="M103" s="348"/>
      <c r="N103" s="348"/>
      <c r="O103" s="348"/>
      <c r="P103" s="349"/>
    </row>
    <row r="104" spans="1:16" s="380" customFormat="1" ht="12.75" outlineLevel="1">
      <c r="A104" s="354"/>
      <c r="B104" s="384"/>
      <c r="C104" s="330" t="s">
        <v>165</v>
      </c>
      <c r="D104" s="331" t="s">
        <v>32</v>
      </c>
      <c r="E104" s="301">
        <v>250.4</v>
      </c>
      <c r="F104" s="385"/>
      <c r="G104" s="307"/>
      <c r="H104" s="317"/>
      <c r="I104" s="288"/>
      <c r="J104" s="288"/>
      <c r="K104" s="378"/>
      <c r="L104" s="347"/>
      <c r="M104" s="348"/>
      <c r="N104" s="348"/>
      <c r="O104" s="348"/>
      <c r="P104" s="349"/>
    </row>
    <row r="105" spans="1:16" s="293" customFormat="1" ht="52.5">
      <c r="A105" s="232">
        <v>40</v>
      </c>
      <c r="B105" s="294" t="s">
        <v>9</v>
      </c>
      <c r="C105" s="382" t="s">
        <v>541</v>
      </c>
      <c r="D105" s="332" t="s">
        <v>184</v>
      </c>
      <c r="E105" s="301">
        <v>170</v>
      </c>
      <c r="F105" s="302"/>
      <c r="G105" s="235"/>
      <c r="H105" s="288"/>
      <c r="I105" s="288"/>
      <c r="J105" s="288"/>
      <c r="K105" s="297"/>
      <c r="L105" s="236"/>
      <c r="M105" s="237"/>
      <c r="N105" s="237"/>
      <c r="O105" s="237"/>
      <c r="P105" s="298"/>
    </row>
    <row r="106" spans="1:16" s="293" customFormat="1" ht="12.75" outlineLevel="1">
      <c r="A106" s="232"/>
      <c r="B106" s="294"/>
      <c r="C106" s="287" t="s">
        <v>442</v>
      </c>
      <c r="D106" s="285" t="s">
        <v>32</v>
      </c>
      <c r="E106" s="307">
        <v>44.2</v>
      </c>
      <c r="F106" s="302"/>
      <c r="G106" s="235"/>
      <c r="H106" s="288"/>
      <c r="I106" s="288"/>
      <c r="J106" s="288"/>
      <c r="K106" s="316"/>
      <c r="L106" s="334"/>
      <c r="M106" s="318"/>
      <c r="N106" s="318"/>
      <c r="O106" s="318"/>
      <c r="P106" s="335"/>
    </row>
    <row r="107" spans="1:16" s="293" customFormat="1" ht="12.75" outlineLevel="1">
      <c r="A107" s="232"/>
      <c r="B107" s="233"/>
      <c r="C107" s="287" t="s">
        <v>443</v>
      </c>
      <c r="D107" s="332" t="s">
        <v>32</v>
      </c>
      <c r="E107" s="301">
        <v>765</v>
      </c>
      <c r="F107" s="234"/>
      <c r="G107" s="235"/>
      <c r="H107" s="288"/>
      <c r="I107" s="288"/>
      <c r="J107" s="288"/>
      <c r="K107" s="297"/>
      <c r="L107" s="236"/>
      <c r="M107" s="237"/>
      <c r="N107" s="237"/>
      <c r="O107" s="237"/>
      <c r="P107" s="298"/>
    </row>
    <row r="108" spans="1:16" s="293" customFormat="1" ht="26.25" outlineLevel="1">
      <c r="A108" s="232"/>
      <c r="B108" s="233"/>
      <c r="C108" s="287" t="s">
        <v>542</v>
      </c>
      <c r="D108" s="332" t="s">
        <v>184</v>
      </c>
      <c r="E108" s="301">
        <v>178.5</v>
      </c>
      <c r="F108" s="234"/>
      <c r="G108" s="235"/>
      <c r="H108" s="288"/>
      <c r="I108" s="317"/>
      <c r="J108" s="288"/>
      <c r="K108" s="297"/>
      <c r="L108" s="236"/>
      <c r="M108" s="237"/>
      <c r="N108" s="237"/>
      <c r="O108" s="237"/>
      <c r="P108" s="298"/>
    </row>
    <row r="109" spans="1:16" s="293" customFormat="1" ht="26.25" outlineLevel="1">
      <c r="A109" s="232"/>
      <c r="B109" s="294"/>
      <c r="C109" s="287" t="s">
        <v>543</v>
      </c>
      <c r="D109" s="285" t="s">
        <v>80</v>
      </c>
      <c r="E109" s="331">
        <v>680</v>
      </c>
      <c r="F109" s="235"/>
      <c r="G109" s="235"/>
      <c r="H109" s="288"/>
      <c r="I109" s="288"/>
      <c r="J109" s="288"/>
      <c r="K109" s="316"/>
      <c r="L109" s="334"/>
      <c r="M109" s="318"/>
      <c r="N109" s="318"/>
      <c r="O109" s="318"/>
      <c r="P109" s="335"/>
    </row>
    <row r="110" spans="1:16" s="293" customFormat="1" ht="39">
      <c r="A110" s="232">
        <v>41</v>
      </c>
      <c r="B110" s="294" t="s">
        <v>9</v>
      </c>
      <c r="C110" s="305" t="s">
        <v>546</v>
      </c>
      <c r="D110" s="331" t="s">
        <v>31</v>
      </c>
      <c r="E110" s="304">
        <v>282</v>
      </c>
      <c r="F110" s="302"/>
      <c r="G110" s="235"/>
      <c r="H110" s="288"/>
      <c r="I110" s="288"/>
      <c r="J110" s="288"/>
      <c r="K110" s="297"/>
      <c r="L110" s="236"/>
      <c r="M110" s="237"/>
      <c r="N110" s="237"/>
      <c r="O110" s="237"/>
      <c r="P110" s="298"/>
    </row>
    <row r="111" spans="1:16" s="293" customFormat="1" ht="26.25" outlineLevel="1">
      <c r="A111" s="232"/>
      <c r="B111" s="233"/>
      <c r="C111" s="494" t="s">
        <v>544</v>
      </c>
      <c r="D111" s="467" t="s">
        <v>526</v>
      </c>
      <c r="E111" s="470">
        <v>0.97</v>
      </c>
      <c r="F111" s="234"/>
      <c r="G111" s="235"/>
      <c r="H111" s="288"/>
      <c r="I111" s="288"/>
      <c r="J111" s="288"/>
      <c r="K111" s="297"/>
      <c r="L111" s="236"/>
      <c r="M111" s="237"/>
      <c r="N111" s="237"/>
      <c r="O111" s="237"/>
      <c r="P111" s="298"/>
    </row>
    <row r="112" spans="1:16" s="293" customFormat="1" ht="15" outlineLevel="1">
      <c r="A112" s="232"/>
      <c r="B112" s="376"/>
      <c r="C112" s="495" t="s">
        <v>548</v>
      </c>
      <c r="D112" s="331" t="s">
        <v>184</v>
      </c>
      <c r="E112" s="499">
        <v>155.7</v>
      </c>
      <c r="F112" s="234"/>
      <c r="G112" s="235"/>
      <c r="H112" s="288"/>
      <c r="I112" s="288"/>
      <c r="J112" s="288"/>
      <c r="K112" s="316"/>
      <c r="L112" s="334"/>
      <c r="M112" s="318"/>
      <c r="N112" s="318"/>
      <c r="O112" s="318"/>
      <c r="P112" s="335"/>
    </row>
    <row r="113" spans="1:16" s="293" customFormat="1" ht="26.25" outlineLevel="1">
      <c r="A113" s="232"/>
      <c r="B113" s="233"/>
      <c r="C113" s="287" t="s">
        <v>547</v>
      </c>
      <c r="D113" s="331" t="s">
        <v>184</v>
      </c>
      <c r="E113" s="470">
        <v>148.6</v>
      </c>
      <c r="F113" s="234"/>
      <c r="G113" s="235"/>
      <c r="H113" s="288"/>
      <c r="I113" s="288"/>
      <c r="J113" s="288"/>
      <c r="K113" s="297"/>
      <c r="L113" s="236"/>
      <c r="M113" s="237"/>
      <c r="N113" s="237"/>
      <c r="O113" s="237"/>
      <c r="P113" s="298"/>
    </row>
    <row r="114" spans="1:16" s="293" customFormat="1" ht="26.25" outlineLevel="1">
      <c r="A114" s="232"/>
      <c r="B114" s="233"/>
      <c r="C114" s="375" t="s">
        <v>549</v>
      </c>
      <c r="D114" s="331" t="s">
        <v>80</v>
      </c>
      <c r="E114" s="433">
        <v>1410</v>
      </c>
      <c r="F114" s="234"/>
      <c r="G114" s="235"/>
      <c r="H114" s="288"/>
      <c r="I114" s="288"/>
      <c r="J114" s="288"/>
      <c r="K114" s="297"/>
      <c r="L114" s="236"/>
      <c r="M114" s="237"/>
      <c r="N114" s="237"/>
      <c r="O114" s="237"/>
      <c r="P114" s="298"/>
    </row>
    <row r="115" spans="1:16" s="293" customFormat="1" ht="15" outlineLevel="1">
      <c r="A115" s="232"/>
      <c r="B115" s="233"/>
      <c r="C115" s="375" t="s">
        <v>180</v>
      </c>
      <c r="D115" s="331" t="s">
        <v>184</v>
      </c>
      <c r="E115" s="301">
        <v>173.3</v>
      </c>
      <c r="F115" s="234"/>
      <c r="G115" s="235"/>
      <c r="H115" s="288"/>
      <c r="I115" s="288"/>
      <c r="J115" s="288"/>
      <c r="K115" s="297"/>
      <c r="L115" s="236"/>
      <c r="M115" s="237"/>
      <c r="N115" s="237"/>
      <c r="O115" s="237"/>
      <c r="P115" s="298"/>
    </row>
    <row r="116" spans="1:16" s="293" customFormat="1" ht="26.25" outlineLevel="1">
      <c r="A116" s="232"/>
      <c r="B116" s="233"/>
      <c r="C116" s="375" t="s">
        <v>545</v>
      </c>
      <c r="D116" s="331" t="s">
        <v>80</v>
      </c>
      <c r="E116" s="433">
        <v>1410</v>
      </c>
      <c r="F116" s="234"/>
      <c r="G116" s="235"/>
      <c r="H116" s="288"/>
      <c r="I116" s="288"/>
      <c r="J116" s="288"/>
      <c r="K116" s="297"/>
      <c r="L116" s="236"/>
      <c r="M116" s="237"/>
      <c r="N116" s="237"/>
      <c r="O116" s="237"/>
      <c r="P116" s="298"/>
    </row>
    <row r="117" spans="1:16" s="293" customFormat="1" ht="26.25" outlineLevel="1">
      <c r="A117" s="232"/>
      <c r="B117" s="233"/>
      <c r="C117" s="289" t="s">
        <v>457</v>
      </c>
      <c r="D117" s="467" t="s">
        <v>80</v>
      </c>
      <c r="E117" s="468">
        <v>1410</v>
      </c>
      <c r="F117" s="234"/>
      <c r="G117" s="235"/>
      <c r="H117" s="288"/>
      <c r="I117" s="288"/>
      <c r="J117" s="288"/>
      <c r="K117" s="297"/>
      <c r="L117" s="236"/>
      <c r="M117" s="237"/>
      <c r="N117" s="237"/>
      <c r="O117" s="237"/>
      <c r="P117" s="298"/>
    </row>
    <row r="118" spans="1:16" s="293" customFormat="1" ht="26.25" outlineLevel="1">
      <c r="A118" s="232"/>
      <c r="B118" s="233"/>
      <c r="C118" s="494" t="s">
        <v>550</v>
      </c>
      <c r="D118" s="467" t="s">
        <v>31</v>
      </c>
      <c r="E118" s="470">
        <v>310.2</v>
      </c>
      <c r="F118" s="234"/>
      <c r="G118" s="235"/>
      <c r="H118" s="288"/>
      <c r="I118" s="288"/>
      <c r="J118" s="288"/>
      <c r="K118" s="297"/>
      <c r="L118" s="236"/>
      <c r="M118" s="237"/>
      <c r="N118" s="237"/>
      <c r="O118" s="237"/>
      <c r="P118" s="298"/>
    </row>
    <row r="119" spans="1:16" s="293" customFormat="1" ht="12.75" outlineLevel="1">
      <c r="A119" s="232"/>
      <c r="B119" s="233"/>
      <c r="C119" s="289" t="s">
        <v>107</v>
      </c>
      <c r="D119" s="467" t="s">
        <v>4</v>
      </c>
      <c r="E119" s="468">
        <v>1</v>
      </c>
      <c r="F119" s="234"/>
      <c r="G119" s="235">
        <v>0</v>
      </c>
      <c r="H119" s="288">
        <f>ROUND(F119*G119,2)</f>
        <v>0</v>
      </c>
      <c r="I119" s="288"/>
      <c r="J119" s="288">
        <v>0</v>
      </c>
      <c r="K119" s="297">
        <f>ROUND(SUM(J119+H119+I119),2)</f>
        <v>0</v>
      </c>
      <c r="L119" s="236">
        <f>ROUND(F119*$E119,1)</f>
        <v>0</v>
      </c>
      <c r="M119" s="237">
        <f>ROUND(E119*H119,2)</f>
        <v>0</v>
      </c>
      <c r="N119" s="237">
        <f>ROUND(I119*E119,2)</f>
        <v>0</v>
      </c>
      <c r="O119" s="237">
        <f>ROUND(J119*E119,2)</f>
        <v>0</v>
      </c>
      <c r="P119" s="298">
        <f>ROUND(M119+N119+O119,2)</f>
        <v>0</v>
      </c>
    </row>
    <row r="120" spans="1:16" s="293" customFormat="1" ht="12.75">
      <c r="A120" s="232"/>
      <c r="B120" s="336"/>
      <c r="C120" s="337" t="s">
        <v>660</v>
      </c>
      <c r="D120" s="475"/>
      <c r="E120" s="475"/>
      <c r="F120" s="287"/>
      <c r="G120" s="287"/>
      <c r="H120" s="287"/>
      <c r="I120" s="288">
        <v>0</v>
      </c>
      <c r="J120" s="287"/>
      <c r="K120" s="287"/>
      <c r="L120" s="338">
        <f>SUM(L100:L119)</f>
        <v>0</v>
      </c>
      <c r="M120" s="248">
        <f>SUM(M100:M119)</f>
        <v>0</v>
      </c>
      <c r="N120" s="248">
        <f>SUM(N100:N119)</f>
        <v>0</v>
      </c>
      <c r="O120" s="248">
        <f>SUM(O100:O119)</f>
        <v>0</v>
      </c>
      <c r="P120" s="248">
        <f>SUM(P100:P119)</f>
        <v>0</v>
      </c>
    </row>
    <row r="121" spans="1:16" s="292" customFormat="1" ht="26.25">
      <c r="A121" s="500"/>
      <c r="B121" s="501"/>
      <c r="C121" s="251" t="s">
        <v>683</v>
      </c>
      <c r="D121" s="497" t="s">
        <v>31</v>
      </c>
      <c r="E121" s="498">
        <v>23.2</v>
      </c>
      <c r="F121" s="502"/>
      <c r="G121" s="502"/>
      <c r="H121" s="502"/>
      <c r="I121" s="288">
        <v>0</v>
      </c>
      <c r="J121" s="502"/>
      <c r="K121" s="502"/>
      <c r="L121" s="396"/>
      <c r="M121" s="397"/>
      <c r="N121" s="397"/>
      <c r="O121" s="397"/>
      <c r="P121" s="397"/>
    </row>
    <row r="122" spans="1:16" s="380" customFormat="1" ht="39">
      <c r="A122" s="232">
        <v>42</v>
      </c>
      <c r="B122" s="355" t="s">
        <v>9</v>
      </c>
      <c r="C122" s="383" t="s">
        <v>551</v>
      </c>
      <c r="D122" s="331" t="s">
        <v>181</v>
      </c>
      <c r="E122" s="304">
        <v>1.3</v>
      </c>
      <c r="F122" s="304"/>
      <c r="G122" s="307"/>
      <c r="H122" s="317"/>
      <c r="I122" s="288"/>
      <c r="J122" s="288"/>
      <c r="K122" s="378"/>
      <c r="L122" s="347"/>
      <c r="M122" s="348"/>
      <c r="N122" s="348"/>
      <c r="O122" s="348"/>
      <c r="P122" s="349"/>
    </row>
    <row r="123" spans="1:16" s="380" customFormat="1" ht="26.25" outlineLevel="1">
      <c r="A123" s="354"/>
      <c r="B123" s="384"/>
      <c r="C123" s="330" t="s">
        <v>540</v>
      </c>
      <c r="D123" s="331" t="s">
        <v>181</v>
      </c>
      <c r="E123" s="301">
        <v>1.4</v>
      </c>
      <c r="F123" s="385"/>
      <c r="G123" s="307"/>
      <c r="H123" s="317"/>
      <c r="I123" s="288"/>
      <c r="J123" s="288"/>
      <c r="K123" s="378"/>
      <c r="L123" s="347"/>
      <c r="M123" s="348"/>
      <c r="N123" s="348"/>
      <c r="O123" s="348"/>
      <c r="P123" s="349"/>
    </row>
    <row r="124" spans="1:16" s="380" customFormat="1" ht="12.75" outlineLevel="1">
      <c r="A124" s="354"/>
      <c r="B124" s="384"/>
      <c r="C124" s="330" t="s">
        <v>456</v>
      </c>
      <c r="D124" s="331" t="s">
        <v>32</v>
      </c>
      <c r="E124" s="301">
        <v>722</v>
      </c>
      <c r="F124" s="385"/>
      <c r="G124" s="307"/>
      <c r="H124" s="317"/>
      <c r="I124" s="317"/>
      <c r="J124" s="317"/>
      <c r="K124" s="378"/>
      <c r="L124" s="347"/>
      <c r="M124" s="348"/>
      <c r="N124" s="348"/>
      <c r="O124" s="348"/>
      <c r="P124" s="349"/>
    </row>
    <row r="125" spans="1:16" s="380" customFormat="1" ht="12.75" outlineLevel="1">
      <c r="A125" s="354"/>
      <c r="B125" s="384"/>
      <c r="C125" s="330" t="s">
        <v>165</v>
      </c>
      <c r="D125" s="331" t="s">
        <v>32</v>
      </c>
      <c r="E125" s="301">
        <v>20.6</v>
      </c>
      <c r="F125" s="385"/>
      <c r="G125" s="307"/>
      <c r="H125" s="317"/>
      <c r="I125" s="288"/>
      <c r="J125" s="288"/>
      <c r="K125" s="378"/>
      <c r="L125" s="347"/>
      <c r="M125" s="348"/>
      <c r="N125" s="348"/>
      <c r="O125" s="348"/>
      <c r="P125" s="349"/>
    </row>
    <row r="126" spans="1:16" s="380" customFormat="1" ht="26.25">
      <c r="A126" s="354">
        <v>43</v>
      </c>
      <c r="B126" s="355" t="s">
        <v>9</v>
      </c>
      <c r="C126" s="383" t="s">
        <v>658</v>
      </c>
      <c r="D126" s="331" t="s">
        <v>31</v>
      </c>
      <c r="E126" s="301">
        <v>23.2</v>
      </c>
      <c r="F126" s="304"/>
      <c r="G126" s="307"/>
      <c r="H126" s="317"/>
      <c r="I126" s="317"/>
      <c r="J126" s="317"/>
      <c r="K126" s="378"/>
      <c r="L126" s="347"/>
      <c r="M126" s="348"/>
      <c r="N126" s="348"/>
      <c r="O126" s="348"/>
      <c r="P126" s="349"/>
    </row>
    <row r="127" spans="1:16" s="29" customFormat="1" ht="26.25">
      <c r="A127" s="92">
        <v>44</v>
      </c>
      <c r="B127" s="93" t="s">
        <v>9</v>
      </c>
      <c r="C127" s="137" t="s">
        <v>553</v>
      </c>
      <c r="D127" s="95" t="s">
        <v>31</v>
      </c>
      <c r="E127" s="104">
        <v>23.2</v>
      </c>
      <c r="F127" s="56"/>
      <c r="G127" s="83"/>
      <c r="H127" s="87"/>
      <c r="I127" s="87"/>
      <c r="J127" s="87"/>
      <c r="K127" s="99"/>
      <c r="L127" s="100"/>
      <c r="M127" s="101"/>
      <c r="N127" s="101"/>
      <c r="O127" s="101"/>
      <c r="P127" s="102"/>
    </row>
    <row r="128" spans="1:16" s="293" customFormat="1" ht="26.25" outlineLevel="1">
      <c r="A128" s="232"/>
      <c r="B128" s="233"/>
      <c r="C128" s="375" t="s">
        <v>549</v>
      </c>
      <c r="D128" s="331" t="s">
        <v>80</v>
      </c>
      <c r="E128" s="433">
        <v>58</v>
      </c>
      <c r="F128" s="234"/>
      <c r="G128" s="235"/>
      <c r="H128" s="288"/>
      <c r="I128" s="288"/>
      <c r="J128" s="288"/>
      <c r="K128" s="297"/>
      <c r="L128" s="236"/>
      <c r="M128" s="237"/>
      <c r="N128" s="237"/>
      <c r="O128" s="237"/>
      <c r="P128" s="298"/>
    </row>
    <row r="129" spans="1:16" s="293" customFormat="1" ht="26.25" outlineLevel="1">
      <c r="A129" s="232"/>
      <c r="B129" s="233"/>
      <c r="C129" s="289" t="s">
        <v>457</v>
      </c>
      <c r="D129" s="467" t="s">
        <v>80</v>
      </c>
      <c r="E129" s="468">
        <v>58</v>
      </c>
      <c r="F129" s="234"/>
      <c r="G129" s="235">
        <v>0</v>
      </c>
      <c r="H129" s="288">
        <f>ROUND(F129*G129,2)</f>
        <v>0</v>
      </c>
      <c r="I129" s="288"/>
      <c r="J129" s="288">
        <v>0</v>
      </c>
      <c r="K129" s="297">
        <f>ROUND(SUM(J129+H129+I129),2)</f>
        <v>0</v>
      </c>
      <c r="L129" s="236">
        <f>ROUND(F129*$E129,1)</f>
        <v>0</v>
      </c>
      <c r="M129" s="237">
        <f>ROUND(E129*H129,2)</f>
        <v>0</v>
      </c>
      <c r="N129" s="237">
        <f>ROUND(I129*E129,2)</f>
        <v>0</v>
      </c>
      <c r="O129" s="237">
        <f>ROUND(J129*E129,2)</f>
        <v>0</v>
      </c>
      <c r="P129" s="298">
        <f>ROUND(M129+N129+O129,2)</f>
        <v>0</v>
      </c>
    </row>
    <row r="130" spans="1:16" s="293" customFormat="1" ht="26.25" outlineLevel="1">
      <c r="A130" s="232"/>
      <c r="B130" s="233"/>
      <c r="C130" s="494" t="s">
        <v>552</v>
      </c>
      <c r="D130" s="467" t="s">
        <v>31</v>
      </c>
      <c r="E130" s="470">
        <v>25.5</v>
      </c>
      <c r="F130" s="234"/>
      <c r="G130" s="235">
        <v>0</v>
      </c>
      <c r="H130" s="288">
        <f>ROUND(F130*G130,2)</f>
        <v>0</v>
      </c>
      <c r="I130" s="288"/>
      <c r="J130" s="288">
        <v>0</v>
      </c>
      <c r="K130" s="297">
        <f>ROUND(SUM(J130+H130+I130),2)</f>
        <v>0</v>
      </c>
      <c r="L130" s="236">
        <f>ROUND(F130*$E130,1)</f>
        <v>0</v>
      </c>
      <c r="M130" s="237">
        <f>ROUND(E130*H130,2)</f>
        <v>0</v>
      </c>
      <c r="N130" s="237">
        <f>ROUND(I130*E130,2)</f>
        <v>0</v>
      </c>
      <c r="O130" s="237">
        <f>ROUND(J130*E130,2)</f>
        <v>0</v>
      </c>
      <c r="P130" s="298">
        <f>ROUND(M130+N130+O130,2)</f>
        <v>0</v>
      </c>
    </row>
    <row r="131" spans="1:16" s="293" customFormat="1" ht="12.75" outlineLevel="1">
      <c r="A131" s="232"/>
      <c r="B131" s="233"/>
      <c r="C131" s="289" t="s">
        <v>107</v>
      </c>
      <c r="D131" s="467" t="s">
        <v>4</v>
      </c>
      <c r="E131" s="468">
        <v>1</v>
      </c>
      <c r="F131" s="234"/>
      <c r="G131" s="235">
        <v>0</v>
      </c>
      <c r="H131" s="288">
        <f>ROUND(F131*G131,2)</f>
        <v>0</v>
      </c>
      <c r="I131" s="288"/>
      <c r="J131" s="288">
        <v>0</v>
      </c>
      <c r="K131" s="297">
        <f>ROUND(SUM(J131+H131+I131),2)</f>
        <v>0</v>
      </c>
      <c r="L131" s="236">
        <f>ROUND(F131*$E131,1)</f>
        <v>0</v>
      </c>
      <c r="M131" s="237">
        <f>ROUND(E131*H131,2)</f>
        <v>0</v>
      </c>
      <c r="N131" s="237">
        <f>ROUND(I131*E131,2)</f>
        <v>0</v>
      </c>
      <c r="O131" s="237">
        <f>ROUND(J131*E131,2)</f>
        <v>0</v>
      </c>
      <c r="P131" s="298">
        <f>ROUND(M131+N131+O131,2)</f>
        <v>0</v>
      </c>
    </row>
    <row r="132" spans="1:16" s="293" customFormat="1" ht="12.75">
      <c r="A132" s="232"/>
      <c r="B132" s="336"/>
      <c r="C132" s="337" t="s">
        <v>684</v>
      </c>
      <c r="D132" s="475"/>
      <c r="E132" s="475"/>
      <c r="F132" s="287"/>
      <c r="G132" s="287"/>
      <c r="H132" s="287"/>
      <c r="I132" s="288">
        <v>0</v>
      </c>
      <c r="J132" s="287"/>
      <c r="K132" s="287"/>
      <c r="L132" s="338">
        <f>SUM(L122:L131)</f>
        <v>0</v>
      </c>
      <c r="M132" s="248">
        <f>SUM(M122:M131)</f>
        <v>0</v>
      </c>
      <c r="N132" s="248">
        <f>SUM(N122:N131)</f>
        <v>0</v>
      </c>
      <c r="O132" s="248">
        <f>SUM(O122:O131)</f>
        <v>0</v>
      </c>
      <c r="P132" s="248">
        <f>SUM(P122:P131)</f>
        <v>0</v>
      </c>
    </row>
    <row r="133" spans="1:16" s="379" customFormat="1" ht="26.25">
      <c r="A133" s="434"/>
      <c r="B133" s="527"/>
      <c r="C133" s="528" t="s">
        <v>661</v>
      </c>
      <c r="D133" s="497" t="s">
        <v>31</v>
      </c>
      <c r="E133" s="498">
        <v>23.2</v>
      </c>
      <c r="F133" s="529"/>
      <c r="G133" s="529"/>
      <c r="H133" s="529"/>
      <c r="I133" s="317">
        <v>0</v>
      </c>
      <c r="J133" s="529"/>
      <c r="K133" s="529"/>
      <c r="L133" s="530"/>
      <c r="M133" s="459"/>
      <c r="N133" s="459"/>
      <c r="O133" s="459"/>
      <c r="P133" s="459"/>
    </row>
    <row r="134" spans="1:16" s="380" customFormat="1" ht="52.5">
      <c r="A134" s="354">
        <v>45</v>
      </c>
      <c r="B134" s="355" t="s">
        <v>9</v>
      </c>
      <c r="C134" s="383" t="s">
        <v>656</v>
      </c>
      <c r="D134" s="331" t="s">
        <v>181</v>
      </c>
      <c r="E134" s="304">
        <v>2</v>
      </c>
      <c r="F134" s="304"/>
      <c r="G134" s="307"/>
      <c r="H134" s="317"/>
      <c r="I134" s="317"/>
      <c r="J134" s="317"/>
      <c r="K134" s="378"/>
      <c r="L134" s="347"/>
      <c r="M134" s="348"/>
      <c r="N134" s="348"/>
      <c r="O134" s="348"/>
      <c r="P134" s="349"/>
    </row>
    <row r="135" spans="1:16" s="380" customFormat="1" ht="26.25" outlineLevel="1">
      <c r="A135" s="354"/>
      <c r="B135" s="384"/>
      <c r="C135" s="330" t="s">
        <v>657</v>
      </c>
      <c r="D135" s="331" t="s">
        <v>181</v>
      </c>
      <c r="E135" s="301">
        <v>2.2</v>
      </c>
      <c r="F135" s="385"/>
      <c r="G135" s="307"/>
      <c r="H135" s="317"/>
      <c r="I135" s="317"/>
      <c r="J135" s="317"/>
      <c r="K135" s="378"/>
      <c r="L135" s="347"/>
      <c r="M135" s="348"/>
      <c r="N135" s="348"/>
      <c r="O135" s="348"/>
      <c r="P135" s="349"/>
    </row>
    <row r="136" spans="1:16" s="380" customFormat="1" ht="12.75" outlineLevel="1">
      <c r="A136" s="354"/>
      <c r="B136" s="384"/>
      <c r="C136" s="330" t="s">
        <v>456</v>
      </c>
      <c r="D136" s="331" t="s">
        <v>32</v>
      </c>
      <c r="E136" s="301">
        <v>620</v>
      </c>
      <c r="F136" s="385"/>
      <c r="G136" s="307"/>
      <c r="H136" s="317"/>
      <c r="I136" s="317"/>
      <c r="J136" s="317"/>
      <c r="K136" s="378"/>
      <c r="L136" s="347"/>
      <c r="M136" s="348"/>
      <c r="N136" s="348"/>
      <c r="O136" s="348"/>
      <c r="P136" s="349"/>
    </row>
    <row r="137" spans="1:16" s="380" customFormat="1" ht="12.75" outlineLevel="1">
      <c r="A137" s="354"/>
      <c r="B137" s="384"/>
      <c r="C137" s="330" t="s">
        <v>165</v>
      </c>
      <c r="D137" s="331" t="s">
        <v>32</v>
      </c>
      <c r="E137" s="301">
        <v>20.6</v>
      </c>
      <c r="F137" s="385"/>
      <c r="G137" s="307"/>
      <c r="H137" s="317"/>
      <c r="I137" s="317"/>
      <c r="J137" s="317"/>
      <c r="K137" s="378"/>
      <c r="L137" s="347"/>
      <c r="M137" s="348"/>
      <c r="N137" s="348"/>
      <c r="O137" s="348"/>
      <c r="P137" s="349"/>
    </row>
    <row r="138" spans="1:16" s="293" customFormat="1" ht="39">
      <c r="A138" s="232">
        <v>46</v>
      </c>
      <c r="B138" s="294" t="s">
        <v>9</v>
      </c>
      <c r="C138" s="305" t="s">
        <v>546</v>
      </c>
      <c r="D138" s="331" t="s">
        <v>31</v>
      </c>
      <c r="E138" s="304">
        <v>23.2</v>
      </c>
      <c r="F138" s="302"/>
      <c r="G138" s="235"/>
      <c r="H138" s="288"/>
      <c r="I138" s="288"/>
      <c r="J138" s="288"/>
      <c r="K138" s="297"/>
      <c r="L138" s="236"/>
      <c r="M138" s="237"/>
      <c r="N138" s="237"/>
      <c r="O138" s="237"/>
      <c r="P138" s="298"/>
    </row>
    <row r="139" spans="1:16" s="293" customFormat="1" ht="26.25" outlineLevel="1">
      <c r="A139" s="232"/>
      <c r="B139" s="233"/>
      <c r="C139" s="494" t="s">
        <v>544</v>
      </c>
      <c r="D139" s="467" t="s">
        <v>526</v>
      </c>
      <c r="E139" s="470">
        <v>0.08</v>
      </c>
      <c r="F139" s="234"/>
      <c r="G139" s="235"/>
      <c r="H139" s="288"/>
      <c r="I139" s="288"/>
      <c r="J139" s="288"/>
      <c r="K139" s="297"/>
      <c r="L139" s="236"/>
      <c r="M139" s="237"/>
      <c r="N139" s="237"/>
      <c r="O139" s="237"/>
      <c r="P139" s="298"/>
    </row>
    <row r="140" spans="1:16" s="293" customFormat="1" ht="15" outlineLevel="1">
      <c r="A140" s="232"/>
      <c r="B140" s="376"/>
      <c r="C140" s="495" t="s">
        <v>548</v>
      </c>
      <c r="D140" s="331" t="s">
        <v>184</v>
      </c>
      <c r="E140" s="499">
        <v>6.4</v>
      </c>
      <c r="F140" s="234"/>
      <c r="G140" s="235"/>
      <c r="H140" s="288"/>
      <c r="I140" s="288"/>
      <c r="J140" s="288"/>
      <c r="K140" s="316"/>
      <c r="L140" s="334"/>
      <c r="M140" s="318"/>
      <c r="N140" s="318"/>
      <c r="O140" s="318"/>
      <c r="P140" s="335"/>
    </row>
    <row r="141" spans="1:16" s="293" customFormat="1" ht="26.25" outlineLevel="1">
      <c r="A141" s="232"/>
      <c r="B141" s="233"/>
      <c r="C141" s="287" t="s">
        <v>547</v>
      </c>
      <c r="D141" s="331" t="s">
        <v>184</v>
      </c>
      <c r="E141" s="470">
        <v>12.2</v>
      </c>
      <c r="F141" s="234"/>
      <c r="G141" s="235"/>
      <c r="H141" s="288"/>
      <c r="I141" s="288"/>
      <c r="J141" s="288"/>
      <c r="K141" s="297"/>
      <c r="L141" s="236"/>
      <c r="M141" s="237"/>
      <c r="N141" s="237"/>
      <c r="O141" s="237"/>
      <c r="P141" s="298"/>
    </row>
    <row r="142" spans="1:16" s="293" customFormat="1" ht="26.25" outlineLevel="1">
      <c r="A142" s="232"/>
      <c r="B142" s="233"/>
      <c r="C142" s="375" t="s">
        <v>549</v>
      </c>
      <c r="D142" s="331" t="s">
        <v>80</v>
      </c>
      <c r="E142" s="433">
        <v>108</v>
      </c>
      <c r="F142" s="234"/>
      <c r="G142" s="235"/>
      <c r="H142" s="288"/>
      <c r="I142" s="288"/>
      <c r="J142" s="288"/>
      <c r="K142" s="297"/>
      <c r="L142" s="236"/>
      <c r="M142" s="237"/>
      <c r="N142" s="237"/>
      <c r="O142" s="237"/>
      <c r="P142" s="298"/>
    </row>
    <row r="143" spans="1:16" s="293" customFormat="1" ht="15" outlineLevel="1">
      <c r="A143" s="232"/>
      <c r="B143" s="233"/>
      <c r="C143" s="375" t="s">
        <v>180</v>
      </c>
      <c r="D143" s="331" t="s">
        <v>184</v>
      </c>
      <c r="E143" s="301">
        <v>14.3</v>
      </c>
      <c r="F143" s="234"/>
      <c r="G143" s="235"/>
      <c r="H143" s="288"/>
      <c r="I143" s="288"/>
      <c r="J143" s="288"/>
      <c r="K143" s="297"/>
      <c r="L143" s="236"/>
      <c r="M143" s="237"/>
      <c r="N143" s="237"/>
      <c r="O143" s="237"/>
      <c r="P143" s="298"/>
    </row>
    <row r="144" spans="1:16" s="293" customFormat="1" ht="26.25" outlineLevel="1">
      <c r="A144" s="232"/>
      <c r="B144" s="233"/>
      <c r="C144" s="375" t="s">
        <v>545</v>
      </c>
      <c r="D144" s="331" t="s">
        <v>80</v>
      </c>
      <c r="E144" s="433">
        <v>108</v>
      </c>
      <c r="F144" s="234"/>
      <c r="G144" s="235"/>
      <c r="H144" s="288"/>
      <c r="I144" s="288"/>
      <c r="J144" s="288"/>
      <c r="K144" s="297"/>
      <c r="L144" s="236"/>
      <c r="M144" s="237"/>
      <c r="N144" s="237"/>
      <c r="O144" s="237"/>
      <c r="P144" s="298"/>
    </row>
    <row r="145" spans="1:16" s="293" customFormat="1" ht="26.25" outlineLevel="1">
      <c r="A145" s="232"/>
      <c r="B145" s="233"/>
      <c r="C145" s="289" t="s">
        <v>457</v>
      </c>
      <c r="D145" s="467" t="s">
        <v>80</v>
      </c>
      <c r="E145" s="468">
        <v>108</v>
      </c>
      <c r="F145" s="234"/>
      <c r="G145" s="235"/>
      <c r="H145" s="288"/>
      <c r="I145" s="288"/>
      <c r="J145" s="288"/>
      <c r="K145" s="297"/>
      <c r="L145" s="236"/>
      <c r="M145" s="237"/>
      <c r="N145" s="237"/>
      <c r="O145" s="237"/>
      <c r="P145" s="298"/>
    </row>
    <row r="146" spans="1:16" s="293" customFormat="1" ht="26.25" outlineLevel="1">
      <c r="A146" s="232"/>
      <c r="B146" s="233"/>
      <c r="C146" s="494" t="s">
        <v>550</v>
      </c>
      <c r="D146" s="467" t="s">
        <v>31</v>
      </c>
      <c r="E146" s="470">
        <v>25.5</v>
      </c>
      <c r="F146" s="234"/>
      <c r="G146" s="235"/>
      <c r="H146" s="288"/>
      <c r="I146" s="288"/>
      <c r="J146" s="288"/>
      <c r="K146" s="297"/>
      <c r="L146" s="236"/>
      <c r="M146" s="237"/>
      <c r="N146" s="237"/>
      <c r="O146" s="237"/>
      <c r="P146" s="298"/>
    </row>
    <row r="147" spans="1:16" s="293" customFormat="1" ht="12.75" outlineLevel="1">
      <c r="A147" s="232"/>
      <c r="B147" s="233"/>
      <c r="C147" s="289" t="s">
        <v>107</v>
      </c>
      <c r="D147" s="467" t="s">
        <v>4</v>
      </c>
      <c r="E147" s="468">
        <v>1</v>
      </c>
      <c r="F147" s="234"/>
      <c r="G147" s="235">
        <v>0</v>
      </c>
      <c r="H147" s="288">
        <f>ROUND(F147*G147,2)</f>
        <v>0</v>
      </c>
      <c r="I147" s="288"/>
      <c r="J147" s="288">
        <v>0</v>
      </c>
      <c r="K147" s="297">
        <f>ROUND(SUM(J147+H147+I147),2)</f>
        <v>0</v>
      </c>
      <c r="L147" s="236">
        <f>ROUND(F147*$E147,1)</f>
        <v>0</v>
      </c>
      <c r="M147" s="237">
        <f>ROUND(E147*H147,2)</f>
        <v>0</v>
      </c>
      <c r="N147" s="237">
        <f>ROUND(I147*E147,2)</f>
        <v>0</v>
      </c>
      <c r="O147" s="237">
        <f>ROUND(J147*E147,2)</f>
        <v>0</v>
      </c>
      <c r="P147" s="298">
        <f>ROUND(M147+N147+O147,2)</f>
        <v>0</v>
      </c>
    </row>
    <row r="148" spans="1:16" s="380" customFormat="1" ht="12.75">
      <c r="A148" s="354"/>
      <c r="B148" s="531"/>
      <c r="C148" s="532" t="s">
        <v>685</v>
      </c>
      <c r="D148" s="475"/>
      <c r="E148" s="475"/>
      <c r="F148" s="330"/>
      <c r="G148" s="330"/>
      <c r="H148" s="330"/>
      <c r="I148" s="317">
        <v>0</v>
      </c>
      <c r="J148" s="330"/>
      <c r="K148" s="330"/>
      <c r="L148" s="533">
        <f>SUM(L133:L147)</f>
        <v>0</v>
      </c>
      <c r="M148" s="534">
        <f>SUM(M133:M147)</f>
        <v>0</v>
      </c>
      <c r="N148" s="534">
        <f>SUM(N133:N147)</f>
        <v>0</v>
      </c>
      <c r="O148" s="534">
        <f>SUM(O133:O147)</f>
        <v>0</v>
      </c>
      <c r="P148" s="534">
        <f>SUM(P133:P147)</f>
        <v>0</v>
      </c>
    </row>
    <row r="149" spans="1:16" s="293" customFormat="1" ht="12.75">
      <c r="A149" s="232"/>
      <c r="B149" s="372"/>
      <c r="C149" s="374" t="s">
        <v>700</v>
      </c>
      <c r="D149" s="285"/>
      <c r="E149" s="301"/>
      <c r="F149" s="234"/>
      <c r="G149" s="234"/>
      <c r="H149" s="234"/>
      <c r="I149" s="234"/>
      <c r="J149" s="234"/>
      <c r="K149" s="234"/>
      <c r="L149" s="373"/>
      <c r="M149" s="302"/>
      <c r="N149" s="302"/>
      <c r="O149" s="302"/>
      <c r="P149" s="302"/>
    </row>
    <row r="150" spans="1:16" s="293" customFormat="1" ht="52.5">
      <c r="A150" s="232">
        <v>47</v>
      </c>
      <c r="B150" s="294" t="s">
        <v>9</v>
      </c>
      <c r="C150" s="382" t="s">
        <v>701</v>
      </c>
      <c r="D150" s="332" t="s">
        <v>184</v>
      </c>
      <c r="E150" s="301">
        <v>19.3</v>
      </c>
      <c r="F150" s="302"/>
      <c r="G150" s="235"/>
      <c r="H150" s="288"/>
      <c r="I150" s="288"/>
      <c r="J150" s="288"/>
      <c r="K150" s="297"/>
      <c r="L150" s="236"/>
      <c r="M150" s="237"/>
      <c r="N150" s="237"/>
      <c r="O150" s="237"/>
      <c r="P150" s="298"/>
    </row>
    <row r="151" spans="1:16" s="293" customFormat="1" ht="12.75" outlineLevel="1">
      <c r="A151" s="232"/>
      <c r="B151" s="294"/>
      <c r="C151" s="287" t="s">
        <v>442</v>
      </c>
      <c r="D151" s="285" t="s">
        <v>32</v>
      </c>
      <c r="E151" s="307">
        <v>5</v>
      </c>
      <c r="F151" s="302"/>
      <c r="G151" s="235">
        <v>0</v>
      </c>
      <c r="H151" s="288">
        <f aca="true" t="shared" si="0" ref="H151:H160">ROUND(F151*G151,2)</f>
        <v>0</v>
      </c>
      <c r="I151" s="288"/>
      <c r="J151" s="288">
        <v>0</v>
      </c>
      <c r="K151" s="316">
        <f aca="true" t="shared" si="1" ref="K151:K160">ROUND(SUM(J151+H151+I151),2)</f>
        <v>0</v>
      </c>
      <c r="L151" s="334">
        <f aca="true" t="shared" si="2" ref="L151:L160">ROUND(F151*$E151,1)</f>
        <v>0</v>
      </c>
      <c r="M151" s="318">
        <f aca="true" t="shared" si="3" ref="M151:M160">ROUND(E151*H151,2)</f>
        <v>0</v>
      </c>
      <c r="N151" s="318">
        <f aca="true" t="shared" si="4" ref="N151:N160">ROUND(I151*E151,2)</f>
        <v>0</v>
      </c>
      <c r="O151" s="318">
        <f aca="true" t="shared" si="5" ref="O151:O160">ROUND(J151*E151,2)</f>
        <v>0</v>
      </c>
      <c r="P151" s="335">
        <f aca="true" t="shared" si="6" ref="P151:P160">ROUND(M151+N151+O151,2)</f>
        <v>0</v>
      </c>
    </row>
    <row r="152" spans="1:16" s="293" customFormat="1" ht="12.75" outlineLevel="1">
      <c r="A152" s="232"/>
      <c r="B152" s="233"/>
      <c r="C152" s="287" t="s">
        <v>443</v>
      </c>
      <c r="D152" s="332" t="s">
        <v>32</v>
      </c>
      <c r="E152" s="301">
        <v>86.9</v>
      </c>
      <c r="F152" s="234"/>
      <c r="G152" s="235">
        <v>0</v>
      </c>
      <c r="H152" s="288">
        <f t="shared" si="0"/>
        <v>0</v>
      </c>
      <c r="I152" s="288"/>
      <c r="J152" s="288">
        <v>0</v>
      </c>
      <c r="K152" s="297">
        <f t="shared" si="1"/>
        <v>0</v>
      </c>
      <c r="L152" s="236">
        <f t="shared" si="2"/>
        <v>0</v>
      </c>
      <c r="M152" s="237">
        <f t="shared" si="3"/>
        <v>0</v>
      </c>
      <c r="N152" s="237">
        <f t="shared" si="4"/>
        <v>0</v>
      </c>
      <c r="O152" s="237">
        <f t="shared" si="5"/>
        <v>0</v>
      </c>
      <c r="P152" s="298">
        <f t="shared" si="6"/>
        <v>0</v>
      </c>
    </row>
    <row r="153" spans="1:16" s="293" customFormat="1" ht="26.25" outlineLevel="1">
      <c r="A153" s="232"/>
      <c r="B153" s="233"/>
      <c r="C153" s="287" t="s">
        <v>542</v>
      </c>
      <c r="D153" s="332" t="s">
        <v>184</v>
      </c>
      <c r="E153" s="301">
        <v>20.7</v>
      </c>
      <c r="F153" s="234"/>
      <c r="G153" s="235">
        <v>0</v>
      </c>
      <c r="H153" s="288">
        <f t="shared" si="0"/>
        <v>0</v>
      </c>
      <c r="I153" s="317"/>
      <c r="J153" s="288">
        <v>0</v>
      </c>
      <c r="K153" s="297">
        <f t="shared" si="1"/>
        <v>0</v>
      </c>
      <c r="L153" s="236">
        <f t="shared" si="2"/>
        <v>0</v>
      </c>
      <c r="M153" s="237">
        <f t="shared" si="3"/>
        <v>0</v>
      </c>
      <c r="N153" s="237">
        <f t="shared" si="4"/>
        <v>0</v>
      </c>
      <c r="O153" s="237">
        <f t="shared" si="5"/>
        <v>0</v>
      </c>
      <c r="P153" s="298">
        <f t="shared" si="6"/>
        <v>0</v>
      </c>
    </row>
    <row r="154" spans="1:16" s="293" customFormat="1" ht="26.25" outlineLevel="1">
      <c r="A154" s="232"/>
      <c r="B154" s="294"/>
      <c r="C154" s="287" t="s">
        <v>702</v>
      </c>
      <c r="D154" s="285" t="s">
        <v>80</v>
      </c>
      <c r="E154" s="331">
        <v>116</v>
      </c>
      <c r="F154" s="235"/>
      <c r="G154" s="235">
        <v>0</v>
      </c>
      <c r="H154" s="288">
        <f t="shared" si="0"/>
        <v>0</v>
      </c>
      <c r="I154" s="288"/>
      <c r="J154" s="288">
        <v>0</v>
      </c>
      <c r="K154" s="316">
        <f t="shared" si="1"/>
        <v>0</v>
      </c>
      <c r="L154" s="334">
        <f t="shared" si="2"/>
        <v>0</v>
      </c>
      <c r="M154" s="318">
        <f t="shared" si="3"/>
        <v>0</v>
      </c>
      <c r="N154" s="318">
        <f t="shared" si="4"/>
        <v>0</v>
      </c>
      <c r="O154" s="318">
        <f t="shared" si="5"/>
        <v>0</v>
      </c>
      <c r="P154" s="335">
        <f t="shared" si="6"/>
        <v>0</v>
      </c>
    </row>
    <row r="155" spans="1:16" s="293" customFormat="1" ht="39">
      <c r="A155" s="232">
        <v>48</v>
      </c>
      <c r="B155" s="294" t="s">
        <v>9</v>
      </c>
      <c r="C155" s="333" t="s">
        <v>703</v>
      </c>
      <c r="D155" s="332" t="s">
        <v>184</v>
      </c>
      <c r="E155" s="301">
        <v>14</v>
      </c>
      <c r="F155" s="302"/>
      <c r="G155" s="235"/>
      <c r="H155" s="288"/>
      <c r="I155" s="288"/>
      <c r="J155" s="288"/>
      <c r="K155" s="297"/>
      <c r="L155" s="236"/>
      <c r="M155" s="237"/>
      <c r="N155" s="237"/>
      <c r="O155" s="237"/>
      <c r="P155" s="298"/>
    </row>
    <row r="156" spans="1:16" s="293" customFormat="1" ht="12.75" outlineLevel="1">
      <c r="A156" s="232"/>
      <c r="B156" s="233"/>
      <c r="C156" s="287" t="s">
        <v>445</v>
      </c>
      <c r="D156" s="332" t="s">
        <v>32</v>
      </c>
      <c r="E156" s="301">
        <v>56</v>
      </c>
      <c r="F156" s="234"/>
      <c r="G156" s="235"/>
      <c r="H156" s="288"/>
      <c r="I156" s="288"/>
      <c r="J156" s="288"/>
      <c r="K156" s="297"/>
      <c r="L156" s="236"/>
      <c r="M156" s="237"/>
      <c r="N156" s="237"/>
      <c r="O156" s="237"/>
      <c r="P156" s="298"/>
    </row>
    <row r="157" spans="1:16" s="293" customFormat="1" ht="15" outlineLevel="1">
      <c r="A157" s="232"/>
      <c r="B157" s="233"/>
      <c r="C157" s="287" t="s">
        <v>83</v>
      </c>
      <c r="D157" s="332" t="s">
        <v>184</v>
      </c>
      <c r="E157" s="301">
        <v>16.8</v>
      </c>
      <c r="F157" s="234"/>
      <c r="G157" s="235"/>
      <c r="H157" s="288"/>
      <c r="I157" s="288"/>
      <c r="J157" s="288"/>
      <c r="K157" s="297"/>
      <c r="L157" s="236"/>
      <c r="M157" s="237"/>
      <c r="N157" s="237"/>
      <c r="O157" s="237"/>
      <c r="P157" s="298"/>
    </row>
    <row r="158" spans="1:16" s="293" customFormat="1" ht="39">
      <c r="A158" s="354">
        <v>49</v>
      </c>
      <c r="B158" s="294" t="s">
        <v>9</v>
      </c>
      <c r="C158" s="333" t="s">
        <v>704</v>
      </c>
      <c r="D158" s="285" t="s">
        <v>184</v>
      </c>
      <c r="E158" s="301">
        <v>14</v>
      </c>
      <c r="F158" s="304"/>
      <c r="G158" s="307"/>
      <c r="H158" s="317"/>
      <c r="I158" s="288"/>
      <c r="J158" s="288"/>
      <c r="K158" s="316"/>
      <c r="L158" s="334"/>
      <c r="M158" s="318"/>
      <c r="N158" s="318"/>
      <c r="O158" s="318"/>
      <c r="P158" s="335"/>
    </row>
    <row r="159" spans="1:16" s="293" customFormat="1" ht="12.75" outlineLevel="1">
      <c r="A159" s="232"/>
      <c r="B159" s="294"/>
      <c r="C159" s="287" t="s">
        <v>440</v>
      </c>
      <c r="D159" s="285" t="s">
        <v>91</v>
      </c>
      <c r="E159" s="307">
        <v>3.5</v>
      </c>
      <c r="F159" s="304"/>
      <c r="G159" s="307"/>
      <c r="H159" s="317"/>
      <c r="I159" s="317"/>
      <c r="J159" s="288"/>
      <c r="K159" s="316"/>
      <c r="L159" s="334"/>
      <c r="M159" s="318"/>
      <c r="N159" s="318"/>
      <c r="O159" s="318"/>
      <c r="P159" s="335"/>
    </row>
    <row r="160" spans="1:16" s="293" customFormat="1" ht="26.25" outlineLevel="1">
      <c r="A160" s="232"/>
      <c r="B160" s="294"/>
      <c r="C160" s="287" t="s">
        <v>476</v>
      </c>
      <c r="D160" s="285" t="s">
        <v>32</v>
      </c>
      <c r="E160" s="463">
        <v>56</v>
      </c>
      <c r="F160" s="304"/>
      <c r="G160" s="307">
        <v>0</v>
      </c>
      <c r="H160" s="317">
        <f t="shared" si="0"/>
        <v>0</v>
      </c>
      <c r="I160" s="317"/>
      <c r="J160" s="288">
        <v>0</v>
      </c>
      <c r="K160" s="316">
        <f t="shared" si="1"/>
        <v>0</v>
      </c>
      <c r="L160" s="334">
        <f t="shared" si="2"/>
        <v>0</v>
      </c>
      <c r="M160" s="318">
        <f t="shared" si="3"/>
        <v>0</v>
      </c>
      <c r="N160" s="318">
        <f t="shared" si="4"/>
        <v>0</v>
      </c>
      <c r="O160" s="318">
        <f t="shared" si="5"/>
        <v>0</v>
      </c>
      <c r="P160" s="335">
        <f t="shared" si="6"/>
        <v>0</v>
      </c>
    </row>
    <row r="161" spans="1:16" s="380" customFormat="1" ht="12.75">
      <c r="A161" s="354"/>
      <c r="B161" s="531"/>
      <c r="C161" s="532" t="s">
        <v>705</v>
      </c>
      <c r="D161" s="475"/>
      <c r="E161" s="475"/>
      <c r="F161" s="330"/>
      <c r="G161" s="330"/>
      <c r="H161" s="330"/>
      <c r="I161" s="317">
        <v>0</v>
      </c>
      <c r="J161" s="330"/>
      <c r="K161" s="330"/>
      <c r="L161" s="533">
        <f>SUM(L150:L160)</f>
        <v>0</v>
      </c>
      <c r="M161" s="534">
        <f>SUM(M149:M160)</f>
        <v>0</v>
      </c>
      <c r="N161" s="534">
        <f>SUM(N149:N160)</f>
        <v>0</v>
      </c>
      <c r="O161" s="534">
        <f>SUM(O149:O160)</f>
        <v>0</v>
      </c>
      <c r="P161" s="534">
        <f>SUM(P149:P160)</f>
        <v>0</v>
      </c>
    </row>
    <row r="162" spans="1:16" s="398" customFormat="1" ht="12.75">
      <c r="A162" s="393"/>
      <c r="B162" s="394"/>
      <c r="C162" s="395"/>
      <c r="D162" s="393"/>
      <c r="E162" s="393"/>
      <c r="F162" s="393"/>
      <c r="G162" s="393"/>
      <c r="H162" s="393"/>
      <c r="I162" s="393"/>
      <c r="J162" s="393"/>
      <c r="K162" s="393"/>
      <c r="L162" s="396"/>
      <c r="M162" s="397"/>
      <c r="N162" s="397"/>
      <c r="O162" s="397"/>
      <c r="P162" s="397"/>
    </row>
    <row r="163" spans="1:16" s="398" customFormat="1" ht="12.75">
      <c r="A163" s="235"/>
      <c r="B163" s="399"/>
      <c r="C163" s="400"/>
      <c r="D163" s="306"/>
      <c r="E163" s="306"/>
      <c r="F163" s="225"/>
      <c r="G163" s="225"/>
      <c r="H163" s="225"/>
      <c r="I163" s="225"/>
      <c r="J163" s="401" t="s">
        <v>139</v>
      </c>
      <c r="K163" s="225"/>
      <c r="L163" s="402">
        <f>L30+L45+L76+L99+L120+L132+L148+L161</f>
        <v>0</v>
      </c>
      <c r="M163" s="231">
        <f>M30+M45+M76+M99+M120+M132+M148+M161</f>
        <v>0</v>
      </c>
      <c r="N163" s="231">
        <f>N30+N45+N76+N99+N120+N132+N148+N161</f>
        <v>0</v>
      </c>
      <c r="O163" s="231">
        <f>O30+O45+O76+O99+O120+O132+O148+O161</f>
        <v>0</v>
      </c>
      <c r="P163" s="231">
        <f>P30+P45+P76+P99+P120+P132+P148+P161</f>
        <v>0</v>
      </c>
    </row>
    <row r="164" spans="1:16" s="410" customFormat="1" ht="12.75">
      <c r="A164" s="403"/>
      <c r="B164" s="404"/>
      <c r="C164" s="405"/>
      <c r="D164" s="406"/>
      <c r="E164" s="406"/>
      <c r="F164" s="407"/>
      <c r="G164" s="407"/>
      <c r="H164" s="407"/>
      <c r="I164" s="406"/>
      <c r="J164" s="408"/>
      <c r="K164" s="407"/>
      <c r="L164" s="409"/>
      <c r="M164" s="250"/>
      <c r="N164" s="250"/>
      <c r="O164" s="250"/>
      <c r="P164" s="250"/>
    </row>
    <row r="165" spans="1:16" s="416" customFormat="1" ht="12.75">
      <c r="A165" s="411"/>
      <c r="B165" s="260"/>
      <c r="C165" s="510"/>
      <c r="D165" s="413"/>
      <c r="E165" s="413"/>
      <c r="F165" s="263"/>
      <c r="G165" s="263"/>
      <c r="H165" s="263"/>
      <c r="I165" s="413"/>
      <c r="J165" s="263"/>
      <c r="K165" s="263"/>
      <c r="L165" s="414"/>
      <c r="M165" s="263"/>
      <c r="N165" s="263"/>
      <c r="O165" s="408"/>
      <c r="P165" s="415"/>
    </row>
    <row r="166" spans="1:16" s="416" customFormat="1" ht="12.75">
      <c r="A166" s="411"/>
      <c r="B166" s="260"/>
      <c r="C166" s="249"/>
      <c r="D166" s="413"/>
      <c r="E166" s="413"/>
      <c r="F166" s="263"/>
      <c r="G166" s="263"/>
      <c r="H166" s="263"/>
      <c r="I166" s="413"/>
      <c r="J166" s="263"/>
      <c r="K166" s="263"/>
      <c r="L166" s="414"/>
      <c r="M166" s="263"/>
      <c r="N166" s="263"/>
      <c r="O166" s="408"/>
      <c r="P166" s="415"/>
    </row>
    <row r="167" spans="1:16" s="416" customFormat="1" ht="12.75">
      <c r="A167" s="411"/>
      <c r="B167" s="260"/>
      <c r="C167" s="249"/>
      <c r="D167" s="413"/>
      <c r="E167" s="413"/>
      <c r="F167" s="263"/>
      <c r="G167" s="263"/>
      <c r="H167" s="263"/>
      <c r="I167" s="413"/>
      <c r="J167" s="263"/>
      <c r="K167" s="263"/>
      <c r="L167" s="414"/>
      <c r="M167" s="263"/>
      <c r="N167" s="263"/>
      <c r="O167" s="408"/>
      <c r="P167" s="415"/>
    </row>
    <row r="168" spans="1:16" s="418" customFormat="1" ht="13.5">
      <c r="A168" s="259"/>
      <c r="B168" s="269"/>
      <c r="C168" s="417" t="s">
        <v>41</v>
      </c>
      <c r="D168" s="417"/>
      <c r="E168" s="261"/>
      <c r="F168" s="263"/>
      <c r="G168" s="261"/>
      <c r="H168" s="261"/>
      <c r="I168" s="417"/>
      <c r="J168" s="261"/>
      <c r="K168" s="261"/>
      <c r="L168" s="261"/>
      <c r="M168" s="417"/>
      <c r="N168" s="261"/>
      <c r="O168" s="398"/>
      <c r="P168" s="261"/>
    </row>
    <row r="169" spans="1:16" s="418" customFormat="1" ht="12.75">
      <c r="A169" s="259"/>
      <c r="B169" s="269"/>
      <c r="C169" s="261" t="s">
        <v>719</v>
      </c>
      <c r="D169" s="261"/>
      <c r="E169" s="261"/>
      <c r="F169" s="263"/>
      <c r="G169" s="261"/>
      <c r="H169" s="261"/>
      <c r="I169" s="261"/>
      <c r="J169" s="261"/>
      <c r="K169" s="261"/>
      <c r="L169" s="261"/>
      <c r="M169" s="398"/>
      <c r="N169" s="261"/>
      <c r="O169" s="398"/>
      <c r="P169" s="261"/>
    </row>
    <row r="170" spans="13:15" ht="12.75">
      <c r="M170" s="398"/>
      <c r="O170" s="398"/>
    </row>
    <row r="171" spans="13:15" ht="12.75">
      <c r="M171" s="398"/>
      <c r="O171" s="398"/>
    </row>
    <row r="172" spans="13:15" ht="12.75">
      <c r="M172" s="398"/>
      <c r="O172" s="398"/>
    </row>
    <row r="173" spans="13:15" ht="12.75">
      <c r="M173" s="398"/>
      <c r="O173" s="398"/>
    </row>
    <row r="174" spans="13:15" ht="12.75">
      <c r="M174" s="398"/>
      <c r="O174" s="398"/>
    </row>
    <row r="175" spans="13:15" ht="12.75">
      <c r="M175" s="398"/>
      <c r="O175" s="398"/>
    </row>
    <row r="176" spans="13:15" ht="12.75">
      <c r="M176" s="398"/>
      <c r="O176" s="398"/>
    </row>
    <row r="177" spans="13:15" ht="12.75">
      <c r="M177" s="398"/>
      <c r="O177" s="398"/>
    </row>
    <row r="178" spans="13:15" ht="12.75">
      <c r="M178" s="398"/>
      <c r="O178" s="398"/>
    </row>
    <row r="179" spans="13:15" ht="12.75">
      <c r="M179" s="398"/>
      <c r="O179" s="398"/>
    </row>
    <row r="180" spans="13:15" ht="12.75">
      <c r="M180" s="398"/>
      <c r="O180" s="398"/>
    </row>
    <row r="181" spans="13:15" ht="12.75">
      <c r="M181" s="398"/>
      <c r="O181" s="398"/>
    </row>
    <row r="182" spans="13:15" ht="12.75">
      <c r="M182" s="398"/>
      <c r="O182" s="398"/>
    </row>
    <row r="183" spans="13:15" ht="12.75">
      <c r="M183" s="398"/>
      <c r="O183" s="398"/>
    </row>
    <row r="184" spans="13:15" ht="12.75">
      <c r="M184" s="398"/>
      <c r="O184" s="398"/>
    </row>
    <row r="185" spans="13:15" ht="12.75">
      <c r="M185" s="398"/>
      <c r="O185" s="398"/>
    </row>
    <row r="186" spans="13:15" ht="12.75">
      <c r="M186" s="398"/>
      <c r="O186" s="398"/>
    </row>
    <row r="187" spans="13:15" ht="12.75">
      <c r="M187" s="398"/>
      <c r="O187" s="398"/>
    </row>
    <row r="188" spans="13:15" ht="12.75">
      <c r="M188" s="398"/>
      <c r="O188" s="398"/>
    </row>
    <row r="189" spans="13:15" ht="12.75">
      <c r="M189" s="398"/>
      <c r="O189" s="398"/>
    </row>
    <row r="190" spans="13:15" ht="12.75">
      <c r="M190" s="398"/>
      <c r="O190" s="398"/>
    </row>
    <row r="191" spans="13:15" ht="12.75">
      <c r="M191" s="398"/>
      <c r="O191" s="398"/>
    </row>
    <row r="192" spans="13:15" ht="12.75">
      <c r="M192" s="398"/>
      <c r="O192" s="398"/>
    </row>
    <row r="193" spans="13:15" ht="12.75">
      <c r="M193" s="398"/>
      <c r="O193" s="398"/>
    </row>
    <row r="194" spans="13:15" ht="12.75">
      <c r="M194" s="398"/>
      <c r="O194" s="398"/>
    </row>
    <row r="195" spans="13:15" ht="12.75">
      <c r="M195" s="398"/>
      <c r="O195" s="398"/>
    </row>
    <row r="196" spans="13:15" ht="12.75">
      <c r="M196" s="398"/>
      <c r="O196" s="398"/>
    </row>
    <row r="197" spans="13:15" ht="12.75">
      <c r="M197" s="398"/>
      <c r="O197" s="398"/>
    </row>
    <row r="198" spans="13:15" ht="12.75">
      <c r="M198" s="398"/>
      <c r="O198" s="398"/>
    </row>
    <row r="199" spans="13:15" ht="12.75">
      <c r="M199" s="398"/>
      <c r="O199" s="398"/>
    </row>
  </sheetData>
  <sheetProtection/>
  <mergeCells count="22">
    <mergeCell ref="A13:A15"/>
    <mergeCell ref="B13:B15"/>
    <mergeCell ref="D13:K13"/>
    <mergeCell ref="D14:D15"/>
    <mergeCell ref="E14:E15"/>
    <mergeCell ref="K14:K15"/>
    <mergeCell ref="M14:M15"/>
    <mergeCell ref="G14:G15"/>
    <mergeCell ref="I14:I15"/>
    <mergeCell ref="J14:J15"/>
    <mergeCell ref="N14:N15"/>
    <mergeCell ref="H14:H15"/>
    <mergeCell ref="L13:P13"/>
    <mergeCell ref="L14:L15"/>
    <mergeCell ref="C3:P3"/>
    <mergeCell ref="C4:P4"/>
    <mergeCell ref="C5:P5"/>
    <mergeCell ref="C6:P6"/>
    <mergeCell ref="C7:P7"/>
    <mergeCell ref="F14:F15"/>
    <mergeCell ref="O14:O15"/>
    <mergeCell ref="P14:P15"/>
  </mergeCells>
  <printOptions horizontalCentered="1"/>
  <pageMargins left="0" right="0" top="0.7874015748031497" bottom="0.7874015748031497" header="0.31496062992125984" footer="0.31496062992125984"/>
  <pageSetup horizontalDpi="600" verticalDpi="600" orientation="landscape"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 elements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Raimonds Melniks</dc:creator>
  <cp:keywords/>
  <dc:description/>
  <cp:lastModifiedBy>Irina</cp:lastModifiedBy>
  <cp:lastPrinted>2017-08-26T08:23:09Z</cp:lastPrinted>
  <dcterms:created xsi:type="dcterms:W3CDTF">2011-10-22T10:15:03Z</dcterms:created>
  <dcterms:modified xsi:type="dcterms:W3CDTF">2017-11-13T09:34:01Z</dcterms:modified>
  <cp:category/>
  <cp:version/>
  <cp:contentType/>
  <cp:contentStatus/>
</cp:coreProperties>
</file>